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округ'!$A$1:$AR$40</definedName>
  </definedNames>
  <calcPr fullCalcOnLoad="1"/>
</workbook>
</file>

<file path=xl/sharedStrings.xml><?xml version="1.0" encoding="utf-8"?>
<sst xmlns="http://schemas.openxmlformats.org/spreadsheetml/2006/main" count="176" uniqueCount="70">
  <si>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</si>
  <si>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</si>
  <si>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</si>
  <si>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</si>
  <si>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</si>
  <si>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</si>
  <si>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</si>
  <si>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</si>
  <si>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</si>
  <si>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</si>
  <si>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</si>
  <si>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</si>
  <si>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</si>
  <si>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</si>
  <si>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</si>
  <si>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</si>
  <si>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</si>
  <si>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</si>
  <si>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</si>
  <si>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</si>
  <si>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</si>
  <si>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</si>
  <si>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</si>
  <si>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</si>
  <si>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</si>
  <si>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</si>
  <si>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</si>
  <si>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</si>
  <si>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</si>
  <si>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</si>
  <si>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</si>
  <si>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</si>
  <si>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</si>
  <si>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</si>
  <si>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</si>
  <si>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</si>
  <si>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</si>
  <si>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</si>
  <si>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</si>
  <si>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</si>
  <si>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</si>
  <si>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</si>
  <si>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</si>
  <si>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</si>
  <si>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</si>
  <si>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</si>
  <si>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</si>
  <si>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</si>
  <si>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</si>
  <si>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>благоустроенные дома без газоснабжения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</si>
  <si>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</si>
  <si>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</si>
  <si>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</si>
  <si>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</si>
  <si>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</si>
  <si>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8раз(а) в год</t>
  </si>
  <si>
    <t xml:space="preserve">(подпись)                                                                                   </t>
  </si>
  <si>
    <t>Лот №4</t>
  </si>
  <si>
    <t xml:space="preserve">Жилой район Октябрьский территориальный округ </t>
  </si>
  <si>
    <t>пр. Ломоносова д.183 кор.5</t>
  </si>
  <si>
    <t>ул. Авиационная д.36</t>
  </si>
  <si>
    <t>ул. Авиационная д.68</t>
  </si>
  <si>
    <t>жилые дома МВК</t>
  </si>
  <si>
    <t>3раз(а) в год</t>
  </si>
  <si>
    <t>к извещению и документации</t>
  </si>
  <si>
    <t>о проведении открытого конкурса</t>
  </si>
  <si>
    <t>Приложение №2</t>
  </si>
  <si>
    <t xml:space="preserve">3-5 этажные жилые дома  </t>
  </si>
  <si>
    <t>5 раз(а) в неделю</t>
  </si>
  <si>
    <t>20. Проверка и обслуживание коллективных приборов учета электроэнергии и теплоэнергии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</si>
</sst>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5" fillId="35" borderId="11" xfId="0" applyNumberFormat="1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5" fillId="3" borderId="1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6"/>
  <sheetViews>
    <sheetView tabSelected="1" view="pageBreakPreview" zoomScaleSheetLayoutView="100" zoomScalePageLayoutView="0" workbookViewId="0" topLeftCell="A1">
      <pane xSplit="6" ySplit="9" topLeftCell="G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N41" sqref="AN41"/>
    </sheetView>
  </sheetViews>
  <sheetFormatPr defaultColWidth="9.00390625" defaultRowHeight="12.75"/>
  <cols>
    <col min="1" max="5" width="9.125" style="1" customWidth="1"/>
    <col min="6" max="6" width="20.875" style="1" customWidth="1"/>
    <col min="7" max="7" width="21.00390625" style="1" customWidth="1"/>
    <col min="8" max="8" width="0.12890625" style="1" customWidth="1"/>
    <col min="9" max="9" width="5.75390625" style="18" customWidth="1"/>
    <col min="10" max="10" width="9.25390625" style="18" customWidth="1"/>
    <col min="11" max="15" width="9.25390625" style="18" hidden="1" customWidth="1"/>
    <col min="16" max="20" width="9.875" style="18" hidden="1" customWidth="1"/>
    <col min="21" max="21" width="9.25390625" style="18" hidden="1" customWidth="1"/>
    <col min="22" max="22" width="21.00390625" style="18" hidden="1" customWidth="1"/>
    <col min="23" max="23" width="6.75390625" style="18" hidden="1" customWidth="1"/>
    <col min="24" max="24" width="5.75390625" style="18" hidden="1" customWidth="1"/>
    <col min="25" max="25" width="8.875" style="18" hidden="1" customWidth="1"/>
    <col min="26" max="26" width="9.25390625" style="18" hidden="1" customWidth="1"/>
    <col min="27" max="29" width="8.875" style="18" hidden="1" customWidth="1"/>
    <col min="30" max="33" width="9.875" style="18" hidden="1" customWidth="1"/>
    <col min="34" max="34" width="21.00390625" style="18" hidden="1" customWidth="1"/>
    <col min="35" max="35" width="6.75390625" style="18" hidden="1" customWidth="1"/>
    <col min="36" max="36" width="5.75390625" style="18" hidden="1" customWidth="1"/>
    <col min="37" max="37" width="9.875" style="18" hidden="1" customWidth="1"/>
    <col min="38" max="38" width="21.00390625" style="18" customWidth="1"/>
    <col min="39" max="39" width="6.75390625" style="18" hidden="1" customWidth="1"/>
    <col min="40" max="40" width="5.75390625" style="18" customWidth="1"/>
    <col min="41" max="41" width="8.625" style="18" customWidth="1"/>
    <col min="42" max="42" width="19.00390625" style="1" customWidth="1"/>
    <col min="43" max="44" width="9.125" style="1" customWidth="1"/>
    <col min="45" max="45" width="11.625" style="1" customWidth="1"/>
    <col min="46" max="46" width="13.625" style="1" customWidth="1"/>
    <col min="47" max="53" width="9.125" style="1" customWidth="1"/>
  </cols>
  <sheetData>
    <row r="1" spans="1:42" ht="16.5" customHeight="1">
      <c r="A1" s="72" t="s">
        <v>0</v>
      </c>
      <c r="B1" s="72"/>
      <c r="C1" s="72"/>
      <c r="D1" s="72"/>
      <c r="E1" s="72"/>
      <c r="F1" s="72"/>
      <c r="G1" s="72"/>
      <c r="H1" s="72"/>
      <c r="I1" s="72"/>
      <c r="AP1" s="1" t="s">
        <v>66</v>
      </c>
    </row>
    <row r="2" spans="1:42" ht="16.5" customHeight="1">
      <c r="A2" s="72" t="s">
        <v>1</v>
      </c>
      <c r="B2" s="72"/>
      <c r="C2" s="72"/>
      <c r="D2" s="72"/>
      <c r="E2" s="72"/>
      <c r="F2" s="72"/>
      <c r="G2" s="72"/>
      <c r="H2" s="72"/>
      <c r="I2" s="72"/>
      <c r="AP2" s="1" t="s">
        <v>64</v>
      </c>
    </row>
    <row r="3" spans="1:42" ht="16.5" customHeight="1">
      <c r="A3" s="72" t="s">
        <v>2</v>
      </c>
      <c r="B3" s="72"/>
      <c r="C3" s="72"/>
      <c r="D3" s="72"/>
      <c r="E3" s="72"/>
      <c r="F3" s="72"/>
      <c r="G3" s="72"/>
      <c r="H3" s="72"/>
      <c r="I3" s="72"/>
      <c r="AP3" s="1" t="s">
        <v>65</v>
      </c>
    </row>
    <row r="4" spans="1:9" ht="16.5" customHeight="1">
      <c r="A4" s="72" t="s">
        <v>29</v>
      </c>
      <c r="B4" s="72"/>
      <c r="C4" s="72"/>
      <c r="D4" s="72"/>
      <c r="E4" s="72"/>
      <c r="F4" s="72"/>
      <c r="G4" s="72"/>
      <c r="H4" s="72"/>
      <c r="I4" s="72"/>
    </row>
    <row r="5" spans="1:41" ht="16.5" customHeight="1">
      <c r="A5" s="2"/>
      <c r="B5" s="2"/>
      <c r="C5" s="2"/>
      <c r="D5" s="2"/>
      <c r="E5" s="2"/>
      <c r="F5" s="2"/>
      <c r="G5" s="2"/>
      <c r="H5" s="2"/>
      <c r="I5" s="19"/>
      <c r="P5" s="19"/>
      <c r="Q5" s="19"/>
      <c r="R5" s="19"/>
      <c r="S5" s="19"/>
      <c r="T5" s="19"/>
      <c r="V5" s="19"/>
      <c r="W5" s="19"/>
      <c r="X5" s="19"/>
      <c r="Y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</row>
    <row r="6" spans="1:2" ht="12.75">
      <c r="A6" s="3" t="s">
        <v>57</v>
      </c>
      <c r="B6" s="3" t="s">
        <v>58</v>
      </c>
    </row>
    <row r="7" spans="1:41" ht="18" customHeight="1">
      <c r="A7" s="75" t="s">
        <v>3</v>
      </c>
      <c r="B7" s="75"/>
      <c r="C7" s="75"/>
      <c r="D7" s="75"/>
      <c r="E7" s="75"/>
      <c r="F7" s="75"/>
      <c r="G7" s="73" t="s">
        <v>28</v>
      </c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</row>
    <row r="8" spans="1:44" ht="35.25" customHeight="1">
      <c r="A8" s="75"/>
      <c r="B8" s="75"/>
      <c r="C8" s="75"/>
      <c r="D8" s="75"/>
      <c r="E8" s="75"/>
      <c r="F8" s="76"/>
      <c r="G8" s="64" t="s">
        <v>48</v>
      </c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2" t="s">
        <v>43</v>
      </c>
      <c r="W8" s="63"/>
      <c r="X8" s="63"/>
      <c r="Y8" s="63"/>
      <c r="Z8" s="63"/>
      <c r="AA8" s="63"/>
      <c r="AB8" s="63"/>
      <c r="AC8" s="63"/>
      <c r="AD8" s="57"/>
      <c r="AE8" s="57"/>
      <c r="AF8" s="57"/>
      <c r="AG8" s="58"/>
      <c r="AH8" s="56" t="s">
        <v>49</v>
      </c>
      <c r="AI8" s="57"/>
      <c r="AJ8" s="57"/>
      <c r="AK8" s="58"/>
      <c r="AL8" s="62" t="s">
        <v>67</v>
      </c>
      <c r="AM8" s="63"/>
      <c r="AN8" s="63"/>
      <c r="AO8" s="77"/>
      <c r="AP8" s="62" t="s">
        <v>62</v>
      </c>
      <c r="AQ8" s="63"/>
      <c r="AR8" s="63"/>
    </row>
    <row r="9" spans="1:44" s="5" customFormat="1" ht="45">
      <c r="A9" s="75"/>
      <c r="B9" s="75"/>
      <c r="C9" s="75"/>
      <c r="D9" s="75"/>
      <c r="E9" s="75"/>
      <c r="F9" s="75"/>
      <c r="G9" s="37" t="s">
        <v>4</v>
      </c>
      <c r="H9" s="38" t="s">
        <v>5</v>
      </c>
      <c r="I9" s="36" t="s">
        <v>6</v>
      </c>
      <c r="J9" s="36" t="s">
        <v>59</v>
      </c>
      <c r="K9" s="48"/>
      <c r="L9" s="48"/>
      <c r="M9" s="48"/>
      <c r="N9" s="48"/>
      <c r="O9" s="48"/>
      <c r="P9" s="52"/>
      <c r="Q9" s="52"/>
      <c r="R9" s="52"/>
      <c r="S9" s="52"/>
      <c r="T9" s="52"/>
      <c r="U9" s="48"/>
      <c r="V9" s="35" t="s">
        <v>4</v>
      </c>
      <c r="W9" s="36" t="s">
        <v>5</v>
      </c>
      <c r="X9" s="36" t="s">
        <v>6</v>
      </c>
      <c r="Y9" s="49"/>
      <c r="Z9" s="49"/>
      <c r="AA9" s="49"/>
      <c r="AB9" s="49"/>
      <c r="AC9" s="49"/>
      <c r="AD9" s="50"/>
      <c r="AE9" s="50"/>
      <c r="AF9" s="51"/>
      <c r="AG9" s="51"/>
      <c r="AH9" s="35" t="s">
        <v>4</v>
      </c>
      <c r="AI9" s="36" t="s">
        <v>5</v>
      </c>
      <c r="AJ9" s="36" t="s">
        <v>6</v>
      </c>
      <c r="AK9" s="53"/>
      <c r="AL9" s="37" t="s">
        <v>4</v>
      </c>
      <c r="AM9" s="38" t="s">
        <v>5</v>
      </c>
      <c r="AN9" s="36" t="s">
        <v>6</v>
      </c>
      <c r="AO9" s="36" t="s">
        <v>60</v>
      </c>
      <c r="AP9" s="35" t="s">
        <v>4</v>
      </c>
      <c r="AQ9" s="36" t="s">
        <v>6</v>
      </c>
      <c r="AR9" s="36" t="s">
        <v>61</v>
      </c>
    </row>
    <row r="10" spans="1:57" ht="12.75">
      <c r="A10" s="60" t="s">
        <v>7</v>
      </c>
      <c r="B10" s="60"/>
      <c r="C10" s="60"/>
      <c r="D10" s="60"/>
      <c r="E10" s="60"/>
      <c r="F10" s="60"/>
      <c r="G10" s="7"/>
      <c r="H10" s="8">
        <f aca="true" t="shared" si="0" ref="H10:O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aca="true" t="shared" si="1" ref="P10:U10">SUM(P11:P14)</f>
        <v>0</v>
      </c>
      <c r="Q10" s="21">
        <f t="shared" si="1"/>
        <v>0</v>
      </c>
      <c r="R10" s="21">
        <f t="shared" si="1"/>
        <v>0</v>
      </c>
      <c r="S10" s="21">
        <f t="shared" si="1"/>
        <v>0</v>
      </c>
      <c r="T10" s="21">
        <f t="shared" si="1"/>
        <v>0</v>
      </c>
      <c r="U10" s="21">
        <f t="shared" si="1"/>
        <v>0</v>
      </c>
      <c r="V10" s="22"/>
      <c r="W10" s="20">
        <f aca="true" t="shared" si="2" ref="W10:AC10">SUM(W11:W14)</f>
        <v>0</v>
      </c>
      <c r="X10" s="44">
        <f t="shared" si="2"/>
        <v>0</v>
      </c>
      <c r="Y10" s="21">
        <f t="shared" si="2"/>
        <v>0</v>
      </c>
      <c r="Z10" s="21">
        <f t="shared" si="2"/>
        <v>0</v>
      </c>
      <c r="AA10" s="21">
        <f t="shared" si="2"/>
        <v>0</v>
      </c>
      <c r="AB10" s="21">
        <f t="shared" si="2"/>
        <v>0</v>
      </c>
      <c r="AC10" s="21">
        <f t="shared" si="2"/>
        <v>0</v>
      </c>
      <c r="AD10" s="21">
        <f>SUM(AD11:AD14)</f>
        <v>0</v>
      </c>
      <c r="AE10" s="21">
        <f>SUM(AE11:AE14)</f>
        <v>0</v>
      </c>
      <c r="AF10" s="21">
        <f>SUM(AF11:AF14)</f>
        <v>0</v>
      </c>
      <c r="AG10" s="21">
        <f>SUM(AG11:AG14)</f>
        <v>0</v>
      </c>
      <c r="AH10" s="22"/>
      <c r="AI10" s="20">
        <f>SUM(AI11:AI14)</f>
        <v>0</v>
      </c>
      <c r="AJ10" s="39">
        <f>SUM(AJ11:AJ14)</f>
        <v>0</v>
      </c>
      <c r="AK10" s="21">
        <f>SUM(AK11:AK14)</f>
        <v>0</v>
      </c>
      <c r="AL10" s="7"/>
      <c r="AM10" s="8">
        <f>SUM(AM11:AM14)</f>
        <v>0</v>
      </c>
      <c r="AN10" s="39">
        <f>SUM(AN11:AN14)</f>
        <v>4.56</v>
      </c>
      <c r="AO10" s="21">
        <f>SUM(AO11:AO14)</f>
        <v>85171.68</v>
      </c>
      <c r="AP10" s="7"/>
      <c r="AQ10" s="39">
        <f>SUM(AQ11:AQ14)</f>
        <v>0</v>
      </c>
      <c r="AR10" s="21">
        <f>SUM(AR11:AR14)</f>
        <v>0</v>
      </c>
      <c r="BB10" s="1"/>
      <c r="BC10" s="1"/>
      <c r="BD10" s="1"/>
      <c r="BE10" s="1"/>
    </row>
    <row r="11" spans="1:57" ht="12.75">
      <c r="A11" s="61" t="s">
        <v>8</v>
      </c>
      <c r="B11" s="61"/>
      <c r="C11" s="61"/>
      <c r="D11" s="61"/>
      <c r="E11" s="61"/>
      <c r="F11" s="61"/>
      <c r="G11" s="9" t="s">
        <v>9</v>
      </c>
      <c r="H11" s="10">
        <v>0</v>
      </c>
      <c r="I11" s="12">
        <v>0</v>
      </c>
      <c r="J11" s="24">
        <f aca="true" t="shared" si="3" ref="J11:U11">$H$40*$H$11/100*12*J39</f>
        <v>0</v>
      </c>
      <c r="K11" s="24">
        <f t="shared" si="3"/>
        <v>0</v>
      </c>
      <c r="L11" s="24">
        <f t="shared" si="3"/>
        <v>0</v>
      </c>
      <c r="M11" s="24">
        <f t="shared" si="3"/>
        <v>0</v>
      </c>
      <c r="N11" s="24">
        <f t="shared" si="3"/>
        <v>0</v>
      </c>
      <c r="O11" s="24">
        <f t="shared" si="3"/>
        <v>0</v>
      </c>
      <c r="P11" s="24">
        <f t="shared" si="3"/>
        <v>0</v>
      </c>
      <c r="Q11" s="24">
        <f t="shared" si="3"/>
        <v>0</v>
      </c>
      <c r="R11" s="24">
        <f t="shared" si="3"/>
        <v>0</v>
      </c>
      <c r="S11" s="24">
        <f t="shared" si="3"/>
        <v>0</v>
      </c>
      <c r="T11" s="24">
        <f t="shared" si="3"/>
        <v>0</v>
      </c>
      <c r="U11" s="24">
        <f t="shared" si="3"/>
        <v>0</v>
      </c>
      <c r="V11" s="25" t="s">
        <v>9</v>
      </c>
      <c r="W11" s="23">
        <v>0</v>
      </c>
      <c r="X11" s="45">
        <v>0</v>
      </c>
      <c r="Y11" s="24">
        <f aca="true" t="shared" si="4" ref="Y11:AG11">$H$40*$H$11/100*12*Y39</f>
        <v>0</v>
      </c>
      <c r="Z11" s="24">
        <f t="shared" si="4"/>
        <v>0</v>
      </c>
      <c r="AA11" s="24">
        <f t="shared" si="4"/>
        <v>0</v>
      </c>
      <c r="AB11" s="24">
        <f t="shared" si="4"/>
        <v>0</v>
      </c>
      <c r="AC11" s="24">
        <f t="shared" si="4"/>
        <v>0</v>
      </c>
      <c r="AD11" s="24">
        <f t="shared" si="4"/>
        <v>0</v>
      </c>
      <c r="AE11" s="24">
        <f t="shared" si="4"/>
        <v>0</v>
      </c>
      <c r="AF11" s="24">
        <f t="shared" si="4"/>
        <v>0</v>
      </c>
      <c r="AG11" s="24">
        <f t="shared" si="4"/>
        <v>0</v>
      </c>
      <c r="AH11" s="25" t="s">
        <v>9</v>
      </c>
      <c r="AI11" s="23">
        <v>0</v>
      </c>
      <c r="AJ11" s="12">
        <v>0</v>
      </c>
      <c r="AK11" s="24">
        <f>$H$40*$H$11/100*12*AK39</f>
        <v>0</v>
      </c>
      <c r="AL11" s="9" t="s">
        <v>68</v>
      </c>
      <c r="AM11" s="10">
        <v>0</v>
      </c>
      <c r="AN11" s="12">
        <v>4.56</v>
      </c>
      <c r="AO11" s="24">
        <f>$AN$11*AO39*$B$45</f>
        <v>85171.68</v>
      </c>
      <c r="AP11" s="9" t="s">
        <v>9</v>
      </c>
      <c r="AQ11" s="12">
        <v>0</v>
      </c>
      <c r="AR11" s="24">
        <f>$H$40*$H$11/100*12*AR39</f>
        <v>0</v>
      </c>
      <c r="BB11" s="1"/>
      <c r="BC11" s="1"/>
      <c r="BD11" s="1"/>
      <c r="BE11" s="1"/>
    </row>
    <row r="12" spans="1:57" ht="12.75">
      <c r="A12" s="61" t="s">
        <v>10</v>
      </c>
      <c r="B12" s="61"/>
      <c r="C12" s="61"/>
      <c r="D12" s="61"/>
      <c r="E12" s="61"/>
      <c r="F12" s="61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5" t="s">
        <v>9</v>
      </c>
      <c r="W12" s="23">
        <v>0</v>
      </c>
      <c r="X12" s="45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5" t="s">
        <v>9</v>
      </c>
      <c r="AI12" s="23">
        <v>0</v>
      </c>
      <c r="AJ12" s="12">
        <v>0</v>
      </c>
      <c r="AK12" s="24">
        <v>0</v>
      </c>
      <c r="AL12" s="9" t="s">
        <v>9</v>
      </c>
      <c r="AM12" s="10">
        <v>0</v>
      </c>
      <c r="AN12" s="12">
        <v>0</v>
      </c>
      <c r="AO12" s="24">
        <v>0</v>
      </c>
      <c r="AP12" s="9" t="s">
        <v>9</v>
      </c>
      <c r="AQ12" s="12">
        <v>0</v>
      </c>
      <c r="AR12" s="24">
        <v>0</v>
      </c>
      <c r="BB12" s="1"/>
      <c r="BC12" s="1"/>
      <c r="BD12" s="1"/>
      <c r="BE12" s="1"/>
    </row>
    <row r="13" spans="1:57" ht="12.75">
      <c r="A13" s="61" t="s">
        <v>11</v>
      </c>
      <c r="B13" s="61"/>
      <c r="C13" s="61"/>
      <c r="D13" s="61"/>
      <c r="E13" s="61"/>
      <c r="F13" s="61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5" t="s">
        <v>9</v>
      </c>
      <c r="W13" s="23">
        <v>0</v>
      </c>
      <c r="X13" s="45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5" t="s">
        <v>9</v>
      </c>
      <c r="AI13" s="23">
        <v>0</v>
      </c>
      <c r="AJ13" s="12">
        <v>0</v>
      </c>
      <c r="AK13" s="24">
        <v>0</v>
      </c>
      <c r="AL13" s="9" t="s">
        <v>9</v>
      </c>
      <c r="AM13" s="10">
        <v>0</v>
      </c>
      <c r="AN13" s="12">
        <v>0</v>
      </c>
      <c r="AO13" s="24">
        <v>0</v>
      </c>
      <c r="AP13" s="9" t="s">
        <v>9</v>
      </c>
      <c r="AQ13" s="12">
        <v>0</v>
      </c>
      <c r="AR13" s="24">
        <v>0</v>
      </c>
      <c r="BB13" s="1"/>
      <c r="BC13" s="1"/>
      <c r="BD13" s="1"/>
      <c r="BE13" s="1"/>
    </row>
    <row r="14" spans="1:57" ht="12.75">
      <c r="A14" s="61" t="s">
        <v>12</v>
      </c>
      <c r="B14" s="61"/>
      <c r="C14" s="61"/>
      <c r="D14" s="61"/>
      <c r="E14" s="61"/>
      <c r="F14" s="61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5" t="s">
        <v>13</v>
      </c>
      <c r="W14" s="23">
        <v>0</v>
      </c>
      <c r="X14" s="45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5" t="s">
        <v>13</v>
      </c>
      <c r="AI14" s="23">
        <v>0</v>
      </c>
      <c r="AJ14" s="12">
        <v>0</v>
      </c>
      <c r="AK14" s="24">
        <v>0</v>
      </c>
      <c r="AL14" s="9" t="s">
        <v>13</v>
      </c>
      <c r="AM14" s="10">
        <v>0</v>
      </c>
      <c r="AN14" s="12">
        <v>0</v>
      </c>
      <c r="AO14" s="24">
        <v>0</v>
      </c>
      <c r="AP14" s="9" t="s">
        <v>13</v>
      </c>
      <c r="AQ14" s="12">
        <v>0</v>
      </c>
      <c r="AR14" s="24">
        <v>0</v>
      </c>
      <c r="BB14" s="1"/>
      <c r="BC14" s="1"/>
      <c r="BD14" s="1"/>
      <c r="BE14" s="1"/>
    </row>
    <row r="15" spans="1:57" ht="28.5" customHeight="1">
      <c r="A15" s="71" t="s">
        <v>14</v>
      </c>
      <c r="B15" s="71"/>
      <c r="C15" s="71"/>
      <c r="D15" s="71"/>
      <c r="E15" s="71"/>
      <c r="F15" s="71"/>
      <c r="G15" s="11"/>
      <c r="H15" s="8">
        <f>SUM(H16:H21)</f>
        <v>51.41294050776808</v>
      </c>
      <c r="I15" s="39">
        <f aca="true" t="shared" si="5" ref="I15:U15">SUM(I16:I23)</f>
        <v>5.050000000000001</v>
      </c>
      <c r="J15" s="21">
        <f t="shared" si="5"/>
        <v>26918.520000000004</v>
      </c>
      <c r="K15" s="21">
        <f t="shared" si="5"/>
        <v>0</v>
      </c>
      <c r="L15" s="21">
        <f t="shared" si="5"/>
        <v>0</v>
      </c>
      <c r="M15" s="21">
        <f t="shared" si="5"/>
        <v>0</v>
      </c>
      <c r="N15" s="21">
        <f t="shared" si="5"/>
        <v>0</v>
      </c>
      <c r="O15" s="21">
        <f t="shared" si="5"/>
        <v>0</v>
      </c>
      <c r="P15" s="20">
        <f t="shared" si="5"/>
        <v>0</v>
      </c>
      <c r="Q15" s="20">
        <f t="shared" si="5"/>
        <v>0</v>
      </c>
      <c r="R15" s="20">
        <f t="shared" si="5"/>
        <v>0</v>
      </c>
      <c r="S15" s="20">
        <f t="shared" si="5"/>
        <v>0</v>
      </c>
      <c r="T15" s="20">
        <f t="shared" si="5"/>
        <v>0</v>
      </c>
      <c r="U15" s="21">
        <f t="shared" si="5"/>
        <v>0</v>
      </c>
      <c r="V15" s="26"/>
      <c r="W15" s="20">
        <f>SUM(W16:W21)</f>
        <v>51.41294050776808</v>
      </c>
      <c r="X15" s="44">
        <f aca="true" t="shared" si="6" ref="X15:AC15">SUM(X16:X23)</f>
        <v>5.050000000000001</v>
      </c>
      <c r="Y15" s="21">
        <f t="shared" si="6"/>
        <v>0</v>
      </c>
      <c r="Z15" s="20">
        <f t="shared" si="6"/>
        <v>0</v>
      </c>
      <c r="AA15" s="21">
        <f t="shared" si="6"/>
        <v>0</v>
      </c>
      <c r="AB15" s="21">
        <f t="shared" si="6"/>
        <v>0</v>
      </c>
      <c r="AC15" s="21">
        <f t="shared" si="6"/>
        <v>0</v>
      </c>
      <c r="AD15" s="20" t="e">
        <f>SUM(AD16:AD23)</f>
        <v>#REF!</v>
      </c>
      <c r="AE15" s="20" t="e">
        <f>SUM(AE16:AE23)</f>
        <v>#REF!</v>
      </c>
      <c r="AF15" s="20" t="e">
        <f>SUM(AF16:AF23)</f>
        <v>#REF!</v>
      </c>
      <c r="AG15" s="20" t="e">
        <f>SUM(AG16:AG23)</f>
        <v>#REF!</v>
      </c>
      <c r="AH15" s="26"/>
      <c r="AI15" s="20">
        <f>SUM(AI16:AI21)</f>
        <v>51.41294050776808</v>
      </c>
      <c r="AJ15" s="39">
        <f>SUM(AJ16:AJ23)</f>
        <v>5.050000000000001</v>
      </c>
      <c r="AK15" s="20">
        <f>SUM(AK16:AK23)</f>
        <v>0</v>
      </c>
      <c r="AL15" s="11"/>
      <c r="AM15" s="8">
        <f>SUM(AM16:AM21)</f>
        <v>51.41294050776808</v>
      </c>
      <c r="AN15" s="39">
        <f>SUM(AN16:AN23)</f>
        <v>5.49</v>
      </c>
      <c r="AO15" s="21">
        <f>SUM(AO16:AO23)</f>
        <v>102542.22</v>
      </c>
      <c r="AP15" s="11"/>
      <c r="AQ15" s="39">
        <f>SUM(AQ16:AQ23)</f>
        <v>8.770000000000001</v>
      </c>
      <c r="AR15" s="20">
        <f>SUM(AR16:AR23)</f>
        <v>53325.10800000001</v>
      </c>
      <c r="BB15" s="1"/>
      <c r="BC15" s="1"/>
      <c r="BD15" s="1"/>
      <c r="BE15" s="1"/>
    </row>
    <row r="16" spans="1:57" ht="12.75">
      <c r="A16" s="61" t="s">
        <v>15</v>
      </c>
      <c r="B16" s="61"/>
      <c r="C16" s="61"/>
      <c r="D16" s="61"/>
      <c r="E16" s="61"/>
      <c r="F16" s="61"/>
      <c r="G16" s="9" t="s">
        <v>50</v>
      </c>
      <c r="H16" s="12">
        <v>0.7598226127320953</v>
      </c>
      <c r="I16" s="12">
        <v>0.19</v>
      </c>
      <c r="J16" s="24">
        <f>$I$16*J39*$B$45</f>
        <v>1012.776</v>
      </c>
      <c r="K16" s="24">
        <f aca="true" t="shared" si="7" ref="K16:U16">$I$16*K39*$B$45</f>
        <v>0</v>
      </c>
      <c r="L16" s="24">
        <f t="shared" si="7"/>
        <v>0</v>
      </c>
      <c r="M16" s="24">
        <f t="shared" si="7"/>
        <v>0</v>
      </c>
      <c r="N16" s="24">
        <f t="shared" si="7"/>
        <v>0</v>
      </c>
      <c r="O16" s="24">
        <f t="shared" si="7"/>
        <v>0</v>
      </c>
      <c r="P16" s="24">
        <f t="shared" si="7"/>
        <v>0</v>
      </c>
      <c r="Q16" s="24">
        <f t="shared" si="7"/>
        <v>0</v>
      </c>
      <c r="R16" s="24">
        <f t="shared" si="7"/>
        <v>0</v>
      </c>
      <c r="S16" s="24">
        <f t="shared" si="7"/>
        <v>0</v>
      </c>
      <c r="T16" s="24">
        <f t="shared" si="7"/>
        <v>0</v>
      </c>
      <c r="U16" s="24">
        <f t="shared" si="7"/>
        <v>0</v>
      </c>
      <c r="V16" s="25" t="s">
        <v>9</v>
      </c>
      <c r="W16" s="23">
        <v>0.7598226127320953</v>
      </c>
      <c r="X16" s="45">
        <v>0.19</v>
      </c>
      <c r="Y16" s="24">
        <f>$X$16*Y39*$B$45</f>
        <v>0</v>
      </c>
      <c r="Z16" s="24">
        <f>$X$16*Z39*$B$45</f>
        <v>0</v>
      </c>
      <c r="AA16" s="24">
        <f>$X$16*AA39*$B$45</f>
        <v>0</v>
      </c>
      <c r="AB16" s="24">
        <f>$X$16*AB39*$B$45</f>
        <v>0</v>
      </c>
      <c r="AC16" s="24">
        <f>$X$16*AC39*$B$45</f>
        <v>0</v>
      </c>
      <c r="AD16" s="24" t="e">
        <f>#REF!*AD39*$B$45</f>
        <v>#REF!</v>
      </c>
      <c r="AE16" s="24" t="e">
        <f>#REF!*AE39*$B$45</f>
        <v>#REF!</v>
      </c>
      <c r="AF16" s="24" t="e">
        <f>#REF!*AF39*$B$45</f>
        <v>#REF!</v>
      </c>
      <c r="AG16" s="24" t="e">
        <f>#REF!*AG39*$B$45</f>
        <v>#REF!</v>
      </c>
      <c r="AH16" s="25" t="s">
        <v>9</v>
      </c>
      <c r="AI16" s="23">
        <v>0.7598226127320953</v>
      </c>
      <c r="AJ16" s="12">
        <v>0.19</v>
      </c>
      <c r="AK16" s="24">
        <f>$AJ$16*$B$45*AK39</f>
        <v>0</v>
      </c>
      <c r="AL16" s="9" t="s">
        <v>50</v>
      </c>
      <c r="AM16" s="12">
        <v>0.7598226127320953</v>
      </c>
      <c r="AN16" s="12">
        <v>0.17</v>
      </c>
      <c r="AO16" s="24">
        <f>$AN$16*AO39*$B$45</f>
        <v>3175.26</v>
      </c>
      <c r="AP16" s="9" t="s">
        <v>50</v>
      </c>
      <c r="AQ16" s="12">
        <v>0.21</v>
      </c>
      <c r="AR16" s="24">
        <f>$AQ$16*$B$45*AR39</f>
        <v>1276.884</v>
      </c>
      <c r="BB16" s="1"/>
      <c r="BC16" s="1"/>
      <c r="BD16" s="1"/>
      <c r="BE16" s="1"/>
    </row>
    <row r="17" spans="1:57" ht="12.75">
      <c r="A17" s="61" t="s">
        <v>16</v>
      </c>
      <c r="B17" s="61"/>
      <c r="C17" s="61"/>
      <c r="D17" s="61"/>
      <c r="E17" s="61"/>
      <c r="F17" s="61"/>
      <c r="G17" s="9" t="s">
        <v>50</v>
      </c>
      <c r="H17" s="12">
        <v>6.63867871352785</v>
      </c>
      <c r="I17" s="12">
        <v>0.56</v>
      </c>
      <c r="J17" s="24">
        <f aca="true" t="shared" si="8" ref="J17:U17">$I$17*J39*$B$45</f>
        <v>2985.0240000000003</v>
      </c>
      <c r="K17" s="24">
        <f t="shared" si="8"/>
        <v>0</v>
      </c>
      <c r="L17" s="24">
        <f t="shared" si="8"/>
        <v>0</v>
      </c>
      <c r="M17" s="24">
        <f t="shared" si="8"/>
        <v>0</v>
      </c>
      <c r="N17" s="24">
        <f t="shared" si="8"/>
        <v>0</v>
      </c>
      <c r="O17" s="24">
        <f t="shared" si="8"/>
        <v>0</v>
      </c>
      <c r="P17" s="24">
        <f t="shared" si="8"/>
        <v>0</v>
      </c>
      <c r="Q17" s="24">
        <f t="shared" si="8"/>
        <v>0</v>
      </c>
      <c r="R17" s="24">
        <f t="shared" si="8"/>
        <v>0</v>
      </c>
      <c r="S17" s="24">
        <f t="shared" si="8"/>
        <v>0</v>
      </c>
      <c r="T17" s="24">
        <f t="shared" si="8"/>
        <v>0</v>
      </c>
      <c r="U17" s="24">
        <f t="shared" si="8"/>
        <v>0</v>
      </c>
      <c r="V17" s="25" t="s">
        <v>9</v>
      </c>
      <c r="W17" s="23">
        <v>6.63867871352785</v>
      </c>
      <c r="X17" s="45">
        <v>0.56</v>
      </c>
      <c r="Y17" s="24">
        <f>$X$17*Y39*$B$45</f>
        <v>0</v>
      </c>
      <c r="Z17" s="24">
        <f>$X$17*Z39*$B$45</f>
        <v>0</v>
      </c>
      <c r="AA17" s="24">
        <f>$X$17*AA39*$B$45</f>
        <v>0</v>
      </c>
      <c r="AB17" s="24">
        <f>$X$17*AB39*$B$45</f>
        <v>0</v>
      </c>
      <c r="AC17" s="24">
        <f>$X$17*AC39*$B$45</f>
        <v>0</v>
      </c>
      <c r="AD17" s="24" t="e">
        <f>#REF!*AD39*$B$45</f>
        <v>#REF!</v>
      </c>
      <c r="AE17" s="24" t="e">
        <f>#REF!*AE39*$B$45</f>
        <v>#REF!</v>
      </c>
      <c r="AF17" s="24" t="e">
        <f>#REF!*AF39*$B$45</f>
        <v>#REF!</v>
      </c>
      <c r="AG17" s="24" t="e">
        <f>#REF!*AG39*$B$45</f>
        <v>#REF!</v>
      </c>
      <c r="AH17" s="25" t="s">
        <v>9</v>
      </c>
      <c r="AI17" s="23">
        <v>6.63867871352785</v>
      </c>
      <c r="AJ17" s="12">
        <v>0.56</v>
      </c>
      <c r="AK17" s="24">
        <f>$AJ$17*$B$45*AK39</f>
        <v>0</v>
      </c>
      <c r="AL17" s="9" t="s">
        <v>50</v>
      </c>
      <c r="AM17" s="12">
        <v>6.63867871352785</v>
      </c>
      <c r="AN17" s="12">
        <v>1.99</v>
      </c>
      <c r="AO17" s="24">
        <f>$AN$17*AO39*$B$45</f>
        <v>37169.22</v>
      </c>
      <c r="AP17" s="9" t="s">
        <v>50</v>
      </c>
      <c r="AQ17" s="12">
        <v>0.56</v>
      </c>
      <c r="AR17" s="24">
        <f>$AQ$17*$B$45*AR39</f>
        <v>3405.0240000000003</v>
      </c>
      <c r="BB17" s="1"/>
      <c r="BC17" s="1"/>
      <c r="BD17" s="1"/>
      <c r="BE17" s="1"/>
    </row>
    <row r="18" spans="1:57" ht="12.75">
      <c r="A18" s="61" t="s">
        <v>17</v>
      </c>
      <c r="B18" s="61"/>
      <c r="C18" s="61"/>
      <c r="D18" s="61"/>
      <c r="E18" s="61"/>
      <c r="F18" s="61"/>
      <c r="G18" s="9" t="s">
        <v>50</v>
      </c>
      <c r="H18" s="12">
        <v>23.528449933686996</v>
      </c>
      <c r="I18" s="12">
        <v>0.37</v>
      </c>
      <c r="J18" s="24">
        <f aca="true" t="shared" si="9" ref="J18:U18">$I$18*J39*$B$45</f>
        <v>1972.2479999999998</v>
      </c>
      <c r="K18" s="24">
        <f t="shared" si="9"/>
        <v>0</v>
      </c>
      <c r="L18" s="24">
        <f t="shared" si="9"/>
        <v>0</v>
      </c>
      <c r="M18" s="24">
        <f t="shared" si="9"/>
        <v>0</v>
      </c>
      <c r="N18" s="24">
        <f t="shared" si="9"/>
        <v>0</v>
      </c>
      <c r="O18" s="24">
        <f t="shared" si="9"/>
        <v>0</v>
      </c>
      <c r="P18" s="24">
        <f t="shared" si="9"/>
        <v>0</v>
      </c>
      <c r="Q18" s="24">
        <f t="shared" si="9"/>
        <v>0</v>
      </c>
      <c r="R18" s="24">
        <f t="shared" si="9"/>
        <v>0</v>
      </c>
      <c r="S18" s="24">
        <f t="shared" si="9"/>
        <v>0</v>
      </c>
      <c r="T18" s="24">
        <f t="shared" si="9"/>
        <v>0</v>
      </c>
      <c r="U18" s="24">
        <f t="shared" si="9"/>
        <v>0</v>
      </c>
      <c r="V18" s="25" t="s">
        <v>9</v>
      </c>
      <c r="W18" s="23">
        <v>23.528449933686996</v>
      </c>
      <c r="X18" s="45">
        <v>0.37</v>
      </c>
      <c r="Y18" s="24">
        <f>$X$18*Y39*$B$45</f>
        <v>0</v>
      </c>
      <c r="Z18" s="24">
        <f>$X$18*Z39*$B$45</f>
        <v>0</v>
      </c>
      <c r="AA18" s="24">
        <f>$X$18*AA39*$B$45</f>
        <v>0</v>
      </c>
      <c r="AB18" s="24">
        <f>$X$18*AB39*$B$45</f>
        <v>0</v>
      </c>
      <c r="AC18" s="24">
        <f>$X$18*AC39*$B$45</f>
        <v>0</v>
      </c>
      <c r="AD18" s="24" t="e">
        <f>#REF!*AD39*$B$45</f>
        <v>#REF!</v>
      </c>
      <c r="AE18" s="24" t="e">
        <f>#REF!*AE39*$B$45</f>
        <v>#REF!</v>
      </c>
      <c r="AF18" s="24" t="e">
        <f>#REF!*AF39*$B$45</f>
        <v>#REF!</v>
      </c>
      <c r="AG18" s="24" t="e">
        <f>#REF!*AG39*$B$45</f>
        <v>#REF!</v>
      </c>
      <c r="AH18" s="25" t="s">
        <v>9</v>
      </c>
      <c r="AI18" s="23">
        <v>23.528449933686996</v>
      </c>
      <c r="AJ18" s="12">
        <v>0.37</v>
      </c>
      <c r="AK18" s="24">
        <f>$AJ$18*$B$45*AK39</f>
        <v>0</v>
      </c>
      <c r="AL18" s="9" t="s">
        <v>50</v>
      </c>
      <c r="AM18" s="12">
        <v>23.528449933686996</v>
      </c>
      <c r="AN18" s="12">
        <v>0.21</v>
      </c>
      <c r="AO18" s="24">
        <f>$AN$18*AO39*$B$45</f>
        <v>3922.38</v>
      </c>
      <c r="AP18" s="9" t="s">
        <v>50</v>
      </c>
      <c r="AQ18" s="12">
        <v>0.56</v>
      </c>
      <c r="AR18" s="24">
        <f>$AQ$18*$B$45*AR39</f>
        <v>3405.0240000000003</v>
      </c>
      <c r="BB18" s="1"/>
      <c r="BC18" s="1"/>
      <c r="BD18" s="1"/>
      <c r="BE18" s="1"/>
    </row>
    <row r="19" spans="1:57" ht="12.75">
      <c r="A19" s="61" t="s">
        <v>18</v>
      </c>
      <c r="B19" s="61"/>
      <c r="C19" s="61"/>
      <c r="D19" s="61"/>
      <c r="E19" s="61"/>
      <c r="F19" s="61"/>
      <c r="G19" s="9" t="s">
        <v>50</v>
      </c>
      <c r="H19" s="12">
        <v>0.40813328912466834</v>
      </c>
      <c r="I19" s="12">
        <v>0.28</v>
      </c>
      <c r="J19" s="24">
        <f aca="true" t="shared" si="10" ref="J19:U19">$I$19*J39*$B$45</f>
        <v>1492.5120000000002</v>
      </c>
      <c r="K19" s="24">
        <f t="shared" si="10"/>
        <v>0</v>
      </c>
      <c r="L19" s="24">
        <f t="shared" si="10"/>
        <v>0</v>
      </c>
      <c r="M19" s="24">
        <f t="shared" si="10"/>
        <v>0</v>
      </c>
      <c r="N19" s="24">
        <f t="shared" si="10"/>
        <v>0</v>
      </c>
      <c r="O19" s="24">
        <f t="shared" si="10"/>
        <v>0</v>
      </c>
      <c r="P19" s="24">
        <f t="shared" si="10"/>
        <v>0</v>
      </c>
      <c r="Q19" s="24">
        <f t="shared" si="10"/>
        <v>0</v>
      </c>
      <c r="R19" s="24">
        <f t="shared" si="10"/>
        <v>0</v>
      </c>
      <c r="S19" s="24">
        <f t="shared" si="10"/>
        <v>0</v>
      </c>
      <c r="T19" s="24">
        <f t="shared" si="10"/>
        <v>0</v>
      </c>
      <c r="U19" s="24">
        <f t="shared" si="10"/>
        <v>0</v>
      </c>
      <c r="V19" s="25" t="s">
        <v>9</v>
      </c>
      <c r="W19" s="23">
        <v>0.40813328912466834</v>
      </c>
      <c r="X19" s="45">
        <v>0.28</v>
      </c>
      <c r="Y19" s="24">
        <f>$X$19*Y39*$B$45</f>
        <v>0</v>
      </c>
      <c r="Z19" s="24">
        <f>$X$19*Z39*$B$45</f>
        <v>0</v>
      </c>
      <c r="AA19" s="24">
        <f>$X$19*AA39*$B$45</f>
        <v>0</v>
      </c>
      <c r="AB19" s="24">
        <f>$X$19*AB39*$B$45</f>
        <v>0</v>
      </c>
      <c r="AC19" s="24">
        <f>$X$19*AC39*$B$45</f>
        <v>0</v>
      </c>
      <c r="AD19" s="24" t="e">
        <f>#REF!*AD39*$B$45</f>
        <v>#REF!</v>
      </c>
      <c r="AE19" s="24" t="e">
        <f>#REF!*AE39*$B$45</f>
        <v>#REF!</v>
      </c>
      <c r="AF19" s="24" t="e">
        <f>#REF!*AF39*$B$45</f>
        <v>#REF!</v>
      </c>
      <c r="AG19" s="24" t="e">
        <f>#REF!*AG39*$B$45</f>
        <v>#REF!</v>
      </c>
      <c r="AH19" s="25" t="s">
        <v>9</v>
      </c>
      <c r="AI19" s="23">
        <v>0.40813328912466834</v>
      </c>
      <c r="AJ19" s="12">
        <v>0.28</v>
      </c>
      <c r="AK19" s="24">
        <f>$AJ$19*$B$45*AK39</f>
        <v>0</v>
      </c>
      <c r="AL19" s="9" t="s">
        <v>50</v>
      </c>
      <c r="AM19" s="12">
        <v>0.40813328912466834</v>
      </c>
      <c r="AN19" s="12">
        <v>0.15</v>
      </c>
      <c r="AO19" s="24">
        <f>$AN$19*AO39*$B$45</f>
        <v>2801.7</v>
      </c>
      <c r="AP19" s="9" t="s">
        <v>50</v>
      </c>
      <c r="AQ19" s="12">
        <v>0.27</v>
      </c>
      <c r="AR19" s="24">
        <f>$AQ$19*$B$45*AR39</f>
        <v>1641.708</v>
      </c>
      <c r="BB19" s="1"/>
      <c r="BC19" s="1"/>
      <c r="BD19" s="1"/>
      <c r="BE19" s="1"/>
    </row>
    <row r="20" spans="1:57" ht="43.5" customHeight="1">
      <c r="A20" s="61" t="s">
        <v>30</v>
      </c>
      <c r="B20" s="61"/>
      <c r="C20" s="61"/>
      <c r="D20" s="61"/>
      <c r="E20" s="61"/>
      <c r="F20" s="61"/>
      <c r="G20" s="13" t="s">
        <v>19</v>
      </c>
      <c r="H20" s="12">
        <v>12.083350464190978</v>
      </c>
      <c r="I20" s="12">
        <v>0.68</v>
      </c>
      <c r="J20" s="24">
        <f aca="true" t="shared" si="11" ref="J20:U20">$I$20*J39*$B$45</f>
        <v>3624.6720000000005</v>
      </c>
      <c r="K20" s="24">
        <f t="shared" si="11"/>
        <v>0</v>
      </c>
      <c r="L20" s="24">
        <f t="shared" si="11"/>
        <v>0</v>
      </c>
      <c r="M20" s="24">
        <f t="shared" si="11"/>
        <v>0</v>
      </c>
      <c r="N20" s="24">
        <f t="shared" si="11"/>
        <v>0</v>
      </c>
      <c r="O20" s="24">
        <f t="shared" si="11"/>
        <v>0</v>
      </c>
      <c r="P20" s="24">
        <f t="shared" si="11"/>
        <v>0</v>
      </c>
      <c r="Q20" s="24">
        <f t="shared" si="11"/>
        <v>0</v>
      </c>
      <c r="R20" s="24">
        <f t="shared" si="11"/>
        <v>0</v>
      </c>
      <c r="S20" s="24">
        <f t="shared" si="11"/>
        <v>0</v>
      </c>
      <c r="T20" s="24">
        <f t="shared" si="11"/>
        <v>0</v>
      </c>
      <c r="U20" s="24">
        <f t="shared" si="11"/>
        <v>0</v>
      </c>
      <c r="V20" s="27" t="s">
        <v>19</v>
      </c>
      <c r="W20" s="23">
        <v>12.083350464190978</v>
      </c>
      <c r="X20" s="45">
        <v>0.68</v>
      </c>
      <c r="Y20" s="24">
        <f>$X$20*Y39*$B$45</f>
        <v>0</v>
      </c>
      <c r="Z20" s="24">
        <f>$X$20*Z39*$B$45</f>
        <v>0</v>
      </c>
      <c r="AA20" s="24">
        <f>$X$20*AA39*$B$45</f>
        <v>0</v>
      </c>
      <c r="AB20" s="24">
        <f>$X$20*AB39*$B$45</f>
        <v>0</v>
      </c>
      <c r="AC20" s="24">
        <f>$X$20*AC39*$B$45</f>
        <v>0</v>
      </c>
      <c r="AD20" s="24" t="e">
        <f>#REF!*AD39*$B$45</f>
        <v>#REF!</v>
      </c>
      <c r="AE20" s="24" t="e">
        <f>#REF!*AE39*$B$45</f>
        <v>#REF!</v>
      </c>
      <c r="AF20" s="24" t="e">
        <f>#REF!*AF39*$B$45</f>
        <v>#REF!</v>
      </c>
      <c r="AG20" s="24" t="e">
        <f>#REF!*AG39*$B$45</f>
        <v>#REF!</v>
      </c>
      <c r="AH20" s="27" t="s">
        <v>19</v>
      </c>
      <c r="AI20" s="23">
        <v>12.083350464190978</v>
      </c>
      <c r="AJ20" s="12">
        <v>0.68</v>
      </c>
      <c r="AK20" s="24">
        <f>$AJ$20*$B$45*AK39</f>
        <v>0</v>
      </c>
      <c r="AL20" s="13" t="s">
        <v>19</v>
      </c>
      <c r="AM20" s="12">
        <v>12.083350464190978</v>
      </c>
      <c r="AN20" s="12">
        <v>0.65</v>
      </c>
      <c r="AO20" s="24">
        <f>$AN$20*AO39*$B$45</f>
        <v>12140.7</v>
      </c>
      <c r="AP20" s="13" t="s">
        <v>19</v>
      </c>
      <c r="AQ20" s="12">
        <v>0.66</v>
      </c>
      <c r="AR20" s="24">
        <f>$AQ$20*$B$45*AR39</f>
        <v>4013.064</v>
      </c>
      <c r="BB20" s="1"/>
      <c r="BC20" s="1"/>
      <c r="BD20" s="1"/>
      <c r="BE20" s="1"/>
    </row>
    <row r="21" spans="1:57" ht="12.75">
      <c r="A21" s="61" t="s">
        <v>31</v>
      </c>
      <c r="B21" s="61"/>
      <c r="C21" s="61"/>
      <c r="D21" s="61"/>
      <c r="E21" s="61"/>
      <c r="F21" s="61"/>
      <c r="G21" s="9" t="s">
        <v>51</v>
      </c>
      <c r="H21" s="12">
        <v>7.994505494505494</v>
      </c>
      <c r="I21" s="12">
        <v>0.23</v>
      </c>
      <c r="J21" s="24">
        <f aca="true" t="shared" si="12" ref="J21:U21">$I$21*J39*$B$45</f>
        <v>1225.992</v>
      </c>
      <c r="K21" s="24">
        <f t="shared" si="12"/>
        <v>0</v>
      </c>
      <c r="L21" s="24">
        <f t="shared" si="12"/>
        <v>0</v>
      </c>
      <c r="M21" s="24">
        <f t="shared" si="12"/>
        <v>0</v>
      </c>
      <c r="N21" s="24">
        <f t="shared" si="12"/>
        <v>0</v>
      </c>
      <c r="O21" s="24">
        <f t="shared" si="12"/>
        <v>0</v>
      </c>
      <c r="P21" s="24">
        <f t="shared" si="12"/>
        <v>0</v>
      </c>
      <c r="Q21" s="24">
        <f t="shared" si="12"/>
        <v>0</v>
      </c>
      <c r="R21" s="24">
        <f t="shared" si="12"/>
        <v>0</v>
      </c>
      <c r="S21" s="24">
        <f t="shared" si="12"/>
        <v>0</v>
      </c>
      <c r="T21" s="24">
        <f t="shared" si="12"/>
        <v>0</v>
      </c>
      <c r="U21" s="24">
        <f t="shared" si="12"/>
        <v>0</v>
      </c>
      <c r="V21" s="25" t="s">
        <v>9</v>
      </c>
      <c r="W21" s="23">
        <v>7.994505494505494</v>
      </c>
      <c r="X21" s="45">
        <v>0.23</v>
      </c>
      <c r="Y21" s="24">
        <f>$X$21*Y39*$B$45</f>
        <v>0</v>
      </c>
      <c r="Z21" s="24">
        <f>$X$21*Z39*$B$45</f>
        <v>0</v>
      </c>
      <c r="AA21" s="24">
        <f>$X$21*AA39*$B$45</f>
        <v>0</v>
      </c>
      <c r="AB21" s="24">
        <f>$X$21*AB39*$B$45</f>
        <v>0</v>
      </c>
      <c r="AC21" s="24">
        <f>$X$21*AC39*$B$45</f>
        <v>0</v>
      </c>
      <c r="AD21" s="24" t="e">
        <f>#REF!*AD39*$B$45</f>
        <v>#REF!</v>
      </c>
      <c r="AE21" s="24" t="e">
        <f>#REF!*AE39*$B$45</f>
        <v>#REF!</v>
      </c>
      <c r="AF21" s="24" t="e">
        <f>#REF!*AF39*$B$45</f>
        <v>#REF!</v>
      </c>
      <c r="AG21" s="24" t="e">
        <f>#REF!*AG39*$B$45</f>
        <v>#REF!</v>
      </c>
      <c r="AH21" s="25" t="s">
        <v>9</v>
      </c>
      <c r="AI21" s="23">
        <v>7.994505494505494</v>
      </c>
      <c r="AJ21" s="12">
        <v>0.23</v>
      </c>
      <c r="AK21" s="24">
        <f>$AJ$21*$B$45*AK39</f>
        <v>0</v>
      </c>
      <c r="AL21" s="9" t="s">
        <v>51</v>
      </c>
      <c r="AM21" s="12">
        <v>7.994505494505494</v>
      </c>
      <c r="AN21" s="12">
        <v>0.17</v>
      </c>
      <c r="AO21" s="24">
        <f>$AN$21*AO39*$B$45</f>
        <v>3175.26</v>
      </c>
      <c r="AP21" s="9" t="s">
        <v>51</v>
      </c>
      <c r="AQ21" s="12">
        <v>0.23</v>
      </c>
      <c r="AR21" s="24">
        <f>$AQ$21*$B$45*AR39</f>
        <v>1398.4920000000002</v>
      </c>
      <c r="BB21" s="1"/>
      <c r="BC21" s="1"/>
      <c r="BD21" s="1"/>
      <c r="BE21" s="1"/>
    </row>
    <row r="22" spans="1:57" ht="12.75">
      <c r="A22" s="61" t="s">
        <v>32</v>
      </c>
      <c r="B22" s="61"/>
      <c r="C22" s="61"/>
      <c r="D22" s="61"/>
      <c r="E22" s="61"/>
      <c r="F22" s="61"/>
      <c r="G22" s="9" t="s">
        <v>50</v>
      </c>
      <c r="H22" s="12">
        <v>7.994505494505494</v>
      </c>
      <c r="I22" s="12">
        <v>2.74</v>
      </c>
      <c r="J22" s="24">
        <f aca="true" t="shared" si="13" ref="J22:U22">$I$22*J39*$B$45</f>
        <v>14605.296000000002</v>
      </c>
      <c r="K22" s="24">
        <f t="shared" si="13"/>
        <v>0</v>
      </c>
      <c r="L22" s="24">
        <f t="shared" si="13"/>
        <v>0</v>
      </c>
      <c r="M22" s="24">
        <f t="shared" si="13"/>
        <v>0</v>
      </c>
      <c r="N22" s="24">
        <f t="shared" si="13"/>
        <v>0</v>
      </c>
      <c r="O22" s="24">
        <f t="shared" si="13"/>
        <v>0</v>
      </c>
      <c r="P22" s="24">
        <f t="shared" si="13"/>
        <v>0</v>
      </c>
      <c r="Q22" s="24">
        <f t="shared" si="13"/>
        <v>0</v>
      </c>
      <c r="R22" s="24">
        <f t="shared" si="13"/>
        <v>0</v>
      </c>
      <c r="S22" s="24">
        <f t="shared" si="13"/>
        <v>0</v>
      </c>
      <c r="T22" s="24">
        <f t="shared" si="13"/>
        <v>0</v>
      </c>
      <c r="U22" s="24">
        <f t="shared" si="13"/>
        <v>0</v>
      </c>
      <c r="V22" s="25" t="s">
        <v>9</v>
      </c>
      <c r="W22" s="23">
        <v>7.994505494505494</v>
      </c>
      <c r="X22" s="45">
        <v>2.74</v>
      </c>
      <c r="Y22" s="24">
        <f>$X$22*Y39*$B$45</f>
        <v>0</v>
      </c>
      <c r="Z22" s="24">
        <f>$X$22*Z39*$B$45</f>
        <v>0</v>
      </c>
      <c r="AA22" s="24">
        <f>$X$22*AA39*$B$45</f>
        <v>0</v>
      </c>
      <c r="AB22" s="24">
        <f>$X$22*AB39*$B$45</f>
        <v>0</v>
      </c>
      <c r="AC22" s="24">
        <f>$X$22*AC39*$B$45</f>
        <v>0</v>
      </c>
      <c r="AD22" s="24" t="e">
        <f>#REF!*AD39*$B$45</f>
        <v>#REF!</v>
      </c>
      <c r="AE22" s="24" t="e">
        <f>#REF!*AE39*$B$45</f>
        <v>#REF!</v>
      </c>
      <c r="AF22" s="24" t="e">
        <f>#REF!*AF39*$B$45</f>
        <v>#REF!</v>
      </c>
      <c r="AG22" s="24" t="e">
        <f>#REF!*AG39*$B$45</f>
        <v>#REF!</v>
      </c>
      <c r="AH22" s="25" t="s">
        <v>9</v>
      </c>
      <c r="AI22" s="23">
        <v>7.994505494505494</v>
      </c>
      <c r="AJ22" s="12">
        <v>2.74</v>
      </c>
      <c r="AK22" s="24">
        <f>$AJ$22*$B$45*AK39</f>
        <v>0</v>
      </c>
      <c r="AL22" s="9" t="s">
        <v>50</v>
      </c>
      <c r="AM22" s="12">
        <v>7.994505494505494</v>
      </c>
      <c r="AN22" s="12">
        <v>2.15</v>
      </c>
      <c r="AO22" s="24">
        <f>$AN$22*AO39*$B$45</f>
        <v>40157.7</v>
      </c>
      <c r="AP22" s="9" t="s">
        <v>55</v>
      </c>
      <c r="AQ22" s="12">
        <v>2.97</v>
      </c>
      <c r="AR22" s="24">
        <f>$AQ$22*$B$45*AR39</f>
        <v>18058.788</v>
      </c>
      <c r="BB22" s="1"/>
      <c r="BC22" s="1"/>
      <c r="BD22" s="1"/>
      <c r="BE22" s="1"/>
    </row>
    <row r="23" spans="1:57" ht="12.75">
      <c r="A23" s="61" t="s">
        <v>33</v>
      </c>
      <c r="B23" s="61"/>
      <c r="C23" s="61"/>
      <c r="D23" s="61"/>
      <c r="E23" s="61"/>
      <c r="F23" s="61"/>
      <c r="G23" s="9" t="s">
        <v>9</v>
      </c>
      <c r="H23" s="12">
        <v>7.994505494505494</v>
      </c>
      <c r="I23" s="12">
        <v>0</v>
      </c>
      <c r="J23" s="24">
        <f aca="true" t="shared" si="14" ref="J23:U23">$I$23*J39*$B$45</f>
        <v>0</v>
      </c>
      <c r="K23" s="24">
        <f t="shared" si="14"/>
        <v>0</v>
      </c>
      <c r="L23" s="24">
        <f t="shared" si="14"/>
        <v>0</v>
      </c>
      <c r="M23" s="24">
        <f t="shared" si="14"/>
        <v>0</v>
      </c>
      <c r="N23" s="24">
        <f t="shared" si="14"/>
        <v>0</v>
      </c>
      <c r="O23" s="24">
        <f t="shared" si="14"/>
        <v>0</v>
      </c>
      <c r="P23" s="24">
        <f t="shared" si="14"/>
        <v>0</v>
      </c>
      <c r="Q23" s="24">
        <f t="shared" si="14"/>
        <v>0</v>
      </c>
      <c r="R23" s="24">
        <f t="shared" si="14"/>
        <v>0</v>
      </c>
      <c r="S23" s="24">
        <f t="shared" si="14"/>
        <v>0</v>
      </c>
      <c r="T23" s="24">
        <f t="shared" si="14"/>
        <v>0</v>
      </c>
      <c r="U23" s="24">
        <f t="shared" si="14"/>
        <v>0</v>
      </c>
      <c r="V23" s="25" t="s">
        <v>9</v>
      </c>
      <c r="W23" s="23">
        <v>7.994505494505494</v>
      </c>
      <c r="X23" s="45">
        <v>0</v>
      </c>
      <c r="Y23" s="24">
        <f>$X$23*Y39*$B$45</f>
        <v>0</v>
      </c>
      <c r="Z23" s="24">
        <f>$X$23*Z39*$B$45</f>
        <v>0</v>
      </c>
      <c r="AA23" s="24">
        <f>$X$23*AA39*$B$45</f>
        <v>0</v>
      </c>
      <c r="AB23" s="24">
        <f>$X$23*AB39*$B$45</f>
        <v>0</v>
      </c>
      <c r="AC23" s="24">
        <f>$X$23*AC39*$B$45</f>
        <v>0</v>
      </c>
      <c r="AD23" s="24" t="e">
        <f>#REF!*AD39*$B$45</f>
        <v>#REF!</v>
      </c>
      <c r="AE23" s="24" t="e">
        <f>#REF!*AE39*$B$45</f>
        <v>#REF!</v>
      </c>
      <c r="AF23" s="24" t="e">
        <f>#REF!*AF39*$B$45</f>
        <v>#REF!</v>
      </c>
      <c r="AG23" s="24" t="e">
        <f>#REF!*AG39*$B$45</f>
        <v>#REF!</v>
      </c>
      <c r="AH23" s="25" t="s">
        <v>9</v>
      </c>
      <c r="AI23" s="23">
        <v>7.994505494505494</v>
      </c>
      <c r="AJ23" s="12">
        <v>0</v>
      </c>
      <c r="AK23" s="24">
        <f>$AJ$23*$B$45*AK39</f>
        <v>0</v>
      </c>
      <c r="AL23" s="9" t="s">
        <v>9</v>
      </c>
      <c r="AM23" s="12">
        <v>7.994505494505494</v>
      </c>
      <c r="AN23" s="12">
        <v>0</v>
      </c>
      <c r="AO23" s="24">
        <f>$AN$23*AO39*$B$45</f>
        <v>0</v>
      </c>
      <c r="AP23" s="9" t="s">
        <v>63</v>
      </c>
      <c r="AQ23" s="12">
        <v>3.31</v>
      </c>
      <c r="AR23" s="24">
        <f>$AQ$23*$B$45*AR39</f>
        <v>20126.124</v>
      </c>
      <c r="BB23" s="1"/>
      <c r="BC23" s="1"/>
      <c r="BD23" s="1"/>
      <c r="BE23" s="1"/>
    </row>
    <row r="24" spans="1:57" ht="13.5" customHeight="1">
      <c r="A24" s="71" t="s">
        <v>20</v>
      </c>
      <c r="B24" s="71"/>
      <c r="C24" s="71"/>
      <c r="D24" s="71"/>
      <c r="E24" s="71"/>
      <c r="F24" s="71"/>
      <c r="G24" s="11"/>
      <c r="H24" s="6">
        <f aca="true" t="shared" si="15" ref="H24:O24">SUM(H25:H28)</f>
        <v>33.76989389920425</v>
      </c>
      <c r="I24" s="40">
        <f t="shared" si="15"/>
        <v>5.6</v>
      </c>
      <c r="J24" s="21">
        <f t="shared" si="15"/>
        <v>29850.239999999998</v>
      </c>
      <c r="K24" s="21">
        <f t="shared" si="15"/>
        <v>0</v>
      </c>
      <c r="L24" s="21">
        <f t="shared" si="15"/>
        <v>0</v>
      </c>
      <c r="M24" s="21">
        <f t="shared" si="15"/>
        <v>0</v>
      </c>
      <c r="N24" s="21">
        <f t="shared" si="15"/>
        <v>0</v>
      </c>
      <c r="O24" s="21">
        <f t="shared" si="15"/>
        <v>0</v>
      </c>
      <c r="P24" s="21">
        <f aca="true" t="shared" si="16" ref="P24:U24">SUM(P25:P28)</f>
        <v>0</v>
      </c>
      <c r="Q24" s="21">
        <f t="shared" si="16"/>
        <v>0</v>
      </c>
      <c r="R24" s="21">
        <f t="shared" si="16"/>
        <v>0</v>
      </c>
      <c r="S24" s="21">
        <f t="shared" si="16"/>
        <v>0</v>
      </c>
      <c r="T24" s="21">
        <f t="shared" si="16"/>
        <v>0</v>
      </c>
      <c r="U24" s="21">
        <f t="shared" si="16"/>
        <v>0</v>
      </c>
      <c r="V24" s="26"/>
      <c r="W24" s="28">
        <f aca="true" t="shared" si="17" ref="W24:AC24">SUM(W25:W28)</f>
        <v>33.76989389920425</v>
      </c>
      <c r="X24" s="46">
        <f t="shared" si="17"/>
        <v>5.14</v>
      </c>
      <c r="Y24" s="21">
        <f t="shared" si="17"/>
        <v>0</v>
      </c>
      <c r="Z24" s="21">
        <f t="shared" si="17"/>
        <v>0</v>
      </c>
      <c r="AA24" s="21">
        <f t="shared" si="17"/>
        <v>0</v>
      </c>
      <c r="AB24" s="21">
        <f t="shared" si="17"/>
        <v>0</v>
      </c>
      <c r="AC24" s="21">
        <f t="shared" si="17"/>
        <v>0</v>
      </c>
      <c r="AD24" s="21" t="e">
        <f>SUM(AD25:AD28)</f>
        <v>#REF!</v>
      </c>
      <c r="AE24" s="21" t="e">
        <f>SUM(AE25:AE28)</f>
        <v>#REF!</v>
      </c>
      <c r="AF24" s="21" t="e">
        <f>SUM(AF25:AF28)</f>
        <v>#REF!</v>
      </c>
      <c r="AG24" s="21" t="e">
        <f>SUM(AG25:AG28)</f>
        <v>#REF!</v>
      </c>
      <c r="AH24" s="26"/>
      <c r="AI24" s="28">
        <f>SUM(AI25:AI28)</f>
        <v>33.76989389920425</v>
      </c>
      <c r="AJ24" s="40">
        <f>SUM(AJ25:AJ28)</f>
        <v>5.6</v>
      </c>
      <c r="AK24" s="21">
        <f>SUM(AK25:AK28)</f>
        <v>0</v>
      </c>
      <c r="AL24" s="11"/>
      <c r="AM24" s="6">
        <f>SUM(AM25:AM28)</f>
        <v>33.76989389920425</v>
      </c>
      <c r="AN24" s="40">
        <f>SUM(AN25:AN28)</f>
        <v>3.7399999999999998</v>
      </c>
      <c r="AO24" s="21">
        <f>SUM(AO25:AO28)</f>
        <v>69855.72</v>
      </c>
      <c r="AP24" s="11"/>
      <c r="AQ24" s="40">
        <f>SUM(AQ25:AQ28)</f>
        <v>1.71</v>
      </c>
      <c r="AR24" s="31">
        <f>SUM(AR25:AR28)</f>
        <v>10397.483999999999</v>
      </c>
      <c r="BB24" s="1"/>
      <c r="BC24" s="1"/>
      <c r="BD24" s="1"/>
      <c r="BE24" s="1"/>
    </row>
    <row r="25" spans="1:57" ht="12.75">
      <c r="A25" s="61" t="s">
        <v>34</v>
      </c>
      <c r="B25" s="61"/>
      <c r="C25" s="61"/>
      <c r="D25" s="61"/>
      <c r="E25" s="61"/>
      <c r="F25" s="61"/>
      <c r="G25" s="9" t="s">
        <v>21</v>
      </c>
      <c r="H25" s="10">
        <v>0.3445907540735127</v>
      </c>
      <c r="I25" s="12">
        <v>0</v>
      </c>
      <c r="J25" s="24">
        <f aca="true" t="shared" si="18" ref="J25:U25">$I$25*J39*$B$45</f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0</v>
      </c>
      <c r="S25" s="24">
        <f t="shared" si="18"/>
        <v>0</v>
      </c>
      <c r="T25" s="24">
        <f t="shared" si="18"/>
        <v>0</v>
      </c>
      <c r="U25" s="24">
        <f t="shared" si="18"/>
        <v>0</v>
      </c>
      <c r="V25" s="25" t="s">
        <v>21</v>
      </c>
      <c r="W25" s="23">
        <v>0.3445907540735127</v>
      </c>
      <c r="X25" s="45">
        <v>0</v>
      </c>
      <c r="Y25" s="24">
        <f>$X$25*Y39*$B$45</f>
        <v>0</v>
      </c>
      <c r="Z25" s="24">
        <f>$X$25*Z39*$B$45</f>
        <v>0</v>
      </c>
      <c r="AA25" s="24">
        <f>$X$25*AA39*$B$45</f>
        <v>0</v>
      </c>
      <c r="AB25" s="24">
        <f>$X$25*AB39*$B$45</f>
        <v>0</v>
      </c>
      <c r="AC25" s="24">
        <f>$X$25*AC39*$B$45</f>
        <v>0</v>
      </c>
      <c r="AD25" s="24" t="e">
        <f>#REF!*AD39*$B$45</f>
        <v>#REF!</v>
      </c>
      <c r="AE25" s="24" t="e">
        <f>#REF!*AE39*$B$45</f>
        <v>#REF!</v>
      </c>
      <c r="AF25" s="24" t="e">
        <f>#REF!*AF39*$B$45</f>
        <v>#REF!</v>
      </c>
      <c r="AG25" s="24" t="e">
        <f>#REF!*AG39*$B$45</f>
        <v>#REF!</v>
      </c>
      <c r="AH25" s="25" t="s">
        <v>21</v>
      </c>
      <c r="AI25" s="23">
        <v>0.3445907540735127</v>
      </c>
      <c r="AJ25" s="12">
        <v>0</v>
      </c>
      <c r="AK25" s="24">
        <f>$AJ$25*$B$45*AK39</f>
        <v>0</v>
      </c>
      <c r="AL25" s="9" t="s">
        <v>21</v>
      </c>
      <c r="AM25" s="10">
        <v>0.3445907540735127</v>
      </c>
      <c r="AN25" s="12">
        <v>0.05</v>
      </c>
      <c r="AO25" s="24">
        <f>$AN$25*AO39*$B$45</f>
        <v>933.9000000000001</v>
      </c>
      <c r="AP25" s="9" t="s">
        <v>21</v>
      </c>
      <c r="AQ25" s="12">
        <v>0</v>
      </c>
      <c r="AR25" s="24">
        <f>$AQ$25*$B$45*AR39</f>
        <v>0</v>
      </c>
      <c r="BB25" s="1"/>
      <c r="BC25" s="1"/>
      <c r="BD25" s="1"/>
      <c r="BE25" s="1"/>
    </row>
    <row r="26" spans="1:57" ht="37.5" customHeight="1">
      <c r="A26" s="59" t="s">
        <v>35</v>
      </c>
      <c r="B26" s="59"/>
      <c r="C26" s="59"/>
      <c r="D26" s="59"/>
      <c r="E26" s="59"/>
      <c r="F26" s="59"/>
      <c r="G26" s="9" t="s">
        <v>52</v>
      </c>
      <c r="H26" s="10">
        <v>7.580996589617279</v>
      </c>
      <c r="I26" s="12">
        <v>0.35</v>
      </c>
      <c r="J26" s="24">
        <f aca="true" t="shared" si="19" ref="J26:U26">$I$26*J39*$B$45</f>
        <v>1865.6399999999999</v>
      </c>
      <c r="K26" s="24">
        <f t="shared" si="19"/>
        <v>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0</v>
      </c>
      <c r="S26" s="24">
        <f t="shared" si="19"/>
        <v>0</v>
      </c>
      <c r="T26" s="24">
        <f t="shared" si="19"/>
        <v>0</v>
      </c>
      <c r="U26" s="24">
        <f t="shared" si="19"/>
        <v>0</v>
      </c>
      <c r="V26" s="25" t="s">
        <v>21</v>
      </c>
      <c r="W26" s="23">
        <v>7.580996589617279</v>
      </c>
      <c r="X26" s="12">
        <v>0.35</v>
      </c>
      <c r="Y26" s="24">
        <f>$X$26*Y39*$B$45</f>
        <v>0</v>
      </c>
      <c r="Z26" s="24">
        <f>$X$26*Z39*$B$45</f>
        <v>0</v>
      </c>
      <c r="AA26" s="24">
        <f>$X$26*AA39*$B$45</f>
        <v>0</v>
      </c>
      <c r="AB26" s="24">
        <f>$X$26*AB39*$B$45</f>
        <v>0</v>
      </c>
      <c r="AC26" s="24">
        <f>$X$26*AC39*$B$45</f>
        <v>0</v>
      </c>
      <c r="AD26" s="24" t="e">
        <f>#REF!*AD39*$B$45</f>
        <v>#REF!</v>
      </c>
      <c r="AE26" s="24" t="e">
        <f>#REF!*AE39*$B$45</f>
        <v>#REF!</v>
      </c>
      <c r="AF26" s="24" t="e">
        <f>#REF!*AF39*$B$45</f>
        <v>#REF!</v>
      </c>
      <c r="AG26" s="24" t="e">
        <f>#REF!*AG39*$B$45</f>
        <v>#REF!</v>
      </c>
      <c r="AH26" s="25" t="s">
        <v>21</v>
      </c>
      <c r="AI26" s="23">
        <v>7.580996589617279</v>
      </c>
      <c r="AJ26" s="12">
        <v>0.35</v>
      </c>
      <c r="AK26" s="24">
        <f>$AJ$26*$B$45*AK39</f>
        <v>0</v>
      </c>
      <c r="AL26" s="9" t="s">
        <v>52</v>
      </c>
      <c r="AM26" s="10">
        <v>7.580996589617279</v>
      </c>
      <c r="AN26" s="12">
        <v>0.03</v>
      </c>
      <c r="AO26" s="24">
        <f>$AN$26*AO39*$B$45</f>
        <v>560.34</v>
      </c>
      <c r="AP26" s="9" t="s">
        <v>52</v>
      </c>
      <c r="AQ26" s="12">
        <v>0.11</v>
      </c>
      <c r="AR26" s="24">
        <f>$AQ$26*$B$45*AR39</f>
        <v>668.844</v>
      </c>
      <c r="BB26" s="1"/>
      <c r="BC26" s="1"/>
      <c r="BD26" s="1"/>
      <c r="BE26" s="1"/>
    </row>
    <row r="27" spans="1:57" ht="45" customHeight="1">
      <c r="A27" s="59" t="s">
        <v>36</v>
      </c>
      <c r="B27" s="59"/>
      <c r="C27" s="59"/>
      <c r="D27" s="59"/>
      <c r="E27" s="59"/>
      <c r="F27" s="59"/>
      <c r="G27" s="13" t="s">
        <v>22</v>
      </c>
      <c r="H27" s="14">
        <v>2.067544524441076</v>
      </c>
      <c r="I27" s="12">
        <v>0.04</v>
      </c>
      <c r="J27" s="24">
        <f aca="true" t="shared" si="20" ref="J27:U27">$I$27*J39*$B$45</f>
        <v>213.216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0</v>
      </c>
      <c r="Q27" s="24">
        <f t="shared" si="20"/>
        <v>0</v>
      </c>
      <c r="R27" s="24">
        <f t="shared" si="20"/>
        <v>0</v>
      </c>
      <c r="S27" s="24">
        <f t="shared" si="20"/>
        <v>0</v>
      </c>
      <c r="T27" s="24">
        <f t="shared" si="20"/>
        <v>0</v>
      </c>
      <c r="U27" s="24">
        <f t="shared" si="20"/>
        <v>0</v>
      </c>
      <c r="V27" s="27" t="s">
        <v>22</v>
      </c>
      <c r="W27" s="29">
        <v>2.067544524441076</v>
      </c>
      <c r="X27" s="45">
        <v>0.04</v>
      </c>
      <c r="Y27" s="24">
        <f>$X$27*Y39*$B$45</f>
        <v>0</v>
      </c>
      <c r="Z27" s="24">
        <f>$X$27*Z39*$B$45</f>
        <v>0</v>
      </c>
      <c r="AA27" s="24">
        <f>$X$27*AA39*$B$45</f>
        <v>0</v>
      </c>
      <c r="AB27" s="24">
        <f>$X$27*AB39*$B$45</f>
        <v>0</v>
      </c>
      <c r="AC27" s="24">
        <f>$X$27*AC39*$B$45</f>
        <v>0</v>
      </c>
      <c r="AD27" s="24" t="e">
        <f>#REF!*AD39*$B$45</f>
        <v>#REF!</v>
      </c>
      <c r="AE27" s="24" t="e">
        <f>#REF!*AE39*$B$45</f>
        <v>#REF!</v>
      </c>
      <c r="AF27" s="24" t="e">
        <f>#REF!*AF39*$B$45</f>
        <v>#REF!</v>
      </c>
      <c r="AG27" s="24" t="e">
        <f>#REF!*AG39*$B$45</f>
        <v>#REF!</v>
      </c>
      <c r="AH27" s="27" t="s">
        <v>22</v>
      </c>
      <c r="AI27" s="29">
        <v>2.067544524441076</v>
      </c>
      <c r="AJ27" s="12">
        <v>0.04</v>
      </c>
      <c r="AK27" s="24">
        <f>$AJ$27*$B$45*AK39</f>
        <v>0</v>
      </c>
      <c r="AL27" s="13" t="s">
        <v>22</v>
      </c>
      <c r="AM27" s="14">
        <v>2.067544524441076</v>
      </c>
      <c r="AN27" s="12">
        <v>0.03</v>
      </c>
      <c r="AO27" s="24">
        <f>$AN$27*AO39*$B$45</f>
        <v>560.34</v>
      </c>
      <c r="AP27" s="13" t="s">
        <v>22</v>
      </c>
      <c r="AQ27" s="12">
        <v>0.04</v>
      </c>
      <c r="AR27" s="24">
        <f>$AQ$27*$B$45*AR39</f>
        <v>243.21599999999998</v>
      </c>
      <c r="BB27" s="1"/>
      <c r="BC27" s="1"/>
      <c r="BD27" s="1"/>
      <c r="BE27" s="1"/>
    </row>
    <row r="28" spans="1:57" ht="68.25" customHeight="1">
      <c r="A28" s="59" t="s">
        <v>37</v>
      </c>
      <c r="B28" s="59"/>
      <c r="C28" s="59"/>
      <c r="D28" s="59"/>
      <c r="E28" s="59"/>
      <c r="F28" s="59"/>
      <c r="G28" s="9" t="s">
        <v>52</v>
      </c>
      <c r="H28" s="10">
        <v>23.776762031072376</v>
      </c>
      <c r="I28" s="12">
        <v>5.21</v>
      </c>
      <c r="J28" s="24">
        <f aca="true" t="shared" si="21" ref="J28:U28">$I$28*J39*$B$45</f>
        <v>27771.384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0</v>
      </c>
      <c r="S28" s="24">
        <f t="shared" si="21"/>
        <v>0</v>
      </c>
      <c r="T28" s="24">
        <f t="shared" si="21"/>
        <v>0</v>
      </c>
      <c r="U28" s="24">
        <f t="shared" si="21"/>
        <v>0</v>
      </c>
      <c r="V28" s="25" t="s">
        <v>21</v>
      </c>
      <c r="W28" s="23">
        <v>23.776762031072376</v>
      </c>
      <c r="X28" s="45">
        <v>4.75</v>
      </c>
      <c r="Y28" s="24">
        <f>$X$28*Y39*$B$45</f>
        <v>0</v>
      </c>
      <c r="Z28" s="24">
        <f>$X$28*Z39*$B$45</f>
        <v>0</v>
      </c>
      <c r="AA28" s="24">
        <f>$X$28*AA39*$B$45</f>
        <v>0</v>
      </c>
      <c r="AB28" s="24">
        <f>$X$28*AB39*$B$45</f>
        <v>0</v>
      </c>
      <c r="AC28" s="24">
        <f>$X$28*AC39*$B$45</f>
        <v>0</v>
      </c>
      <c r="AD28" s="24" t="e">
        <f>#REF!*AD39*$B$45</f>
        <v>#REF!</v>
      </c>
      <c r="AE28" s="24" t="e">
        <f>#REF!*AE39*$B$45</f>
        <v>#REF!</v>
      </c>
      <c r="AF28" s="24" t="e">
        <f>#REF!*AF39*$B$45</f>
        <v>#REF!</v>
      </c>
      <c r="AG28" s="24" t="e">
        <f>#REF!*AG39*$B$45</f>
        <v>#REF!</v>
      </c>
      <c r="AH28" s="25" t="s">
        <v>21</v>
      </c>
      <c r="AI28" s="23">
        <v>23.776762031072376</v>
      </c>
      <c r="AJ28" s="12">
        <v>5.21</v>
      </c>
      <c r="AK28" s="24">
        <f>$AJ$28*$B$45*AK39</f>
        <v>0</v>
      </c>
      <c r="AL28" s="9" t="s">
        <v>52</v>
      </c>
      <c r="AM28" s="10">
        <v>23.776762031072376</v>
      </c>
      <c r="AN28" s="12">
        <v>3.63</v>
      </c>
      <c r="AO28" s="24">
        <f>$AN$28*AO39*$B$45</f>
        <v>67801.14</v>
      </c>
      <c r="AP28" s="9" t="s">
        <v>52</v>
      </c>
      <c r="AQ28" s="12">
        <v>1.56</v>
      </c>
      <c r="AR28" s="24">
        <f>$AQ$28*$B$45*AR39</f>
        <v>9485.423999999999</v>
      </c>
      <c r="BB28" s="1"/>
      <c r="BC28" s="1"/>
      <c r="BD28" s="1"/>
      <c r="BE28" s="1"/>
    </row>
    <row r="29" spans="1:57" ht="12.75">
      <c r="A29" s="60" t="s">
        <v>23</v>
      </c>
      <c r="B29" s="60"/>
      <c r="C29" s="60"/>
      <c r="D29" s="60"/>
      <c r="E29" s="60"/>
      <c r="F29" s="60"/>
      <c r="G29" s="11"/>
      <c r="H29" s="6">
        <f>SUM(H30:H32)</f>
        <v>14.81716559302766</v>
      </c>
      <c r="I29" s="40">
        <f aca="true" t="shared" si="22" ref="I29:U29">SUM(I30:I35)</f>
        <v>3.15</v>
      </c>
      <c r="J29" s="21">
        <f t="shared" si="22"/>
        <v>16790.760000000002</v>
      </c>
      <c r="K29" s="21">
        <f t="shared" si="22"/>
        <v>0</v>
      </c>
      <c r="L29" s="21">
        <f t="shared" si="22"/>
        <v>0</v>
      </c>
      <c r="M29" s="21">
        <f t="shared" si="22"/>
        <v>0</v>
      </c>
      <c r="N29" s="21">
        <f t="shared" si="22"/>
        <v>0</v>
      </c>
      <c r="O29" s="21">
        <f t="shared" si="22"/>
        <v>0</v>
      </c>
      <c r="P29" s="28" t="e">
        <f t="shared" si="22"/>
        <v>#REF!</v>
      </c>
      <c r="Q29" s="28" t="e">
        <f t="shared" si="22"/>
        <v>#REF!</v>
      </c>
      <c r="R29" s="28" t="e">
        <f t="shared" si="22"/>
        <v>#REF!</v>
      </c>
      <c r="S29" s="28" t="e">
        <f t="shared" si="22"/>
        <v>#REF!</v>
      </c>
      <c r="T29" s="28" t="e">
        <f t="shared" si="22"/>
        <v>#REF!</v>
      </c>
      <c r="U29" s="21">
        <f t="shared" si="22"/>
        <v>0</v>
      </c>
      <c r="V29" s="26"/>
      <c r="W29" s="28">
        <f>SUM(W30:W32)</f>
        <v>14.81716559302766</v>
      </c>
      <c r="X29" s="46">
        <f aca="true" t="shared" si="23" ref="X29:AC29">SUM(X30:X35)</f>
        <v>3.15</v>
      </c>
      <c r="Y29" s="21">
        <f t="shared" si="23"/>
        <v>0</v>
      </c>
      <c r="Z29" s="28">
        <f t="shared" si="23"/>
        <v>0</v>
      </c>
      <c r="AA29" s="21">
        <f t="shared" si="23"/>
        <v>0</v>
      </c>
      <c r="AB29" s="21">
        <f t="shared" si="23"/>
        <v>0</v>
      </c>
      <c r="AC29" s="21">
        <f t="shared" si="23"/>
        <v>0</v>
      </c>
      <c r="AD29" s="28" t="e">
        <f>SUM(AD30:AD35)</f>
        <v>#REF!</v>
      </c>
      <c r="AE29" s="28" t="e">
        <f>SUM(AE30:AE35)</f>
        <v>#REF!</v>
      </c>
      <c r="AF29" s="28" t="e">
        <f>SUM(AF30:AF35)</f>
        <v>#REF!</v>
      </c>
      <c r="AG29" s="28" t="e">
        <f>SUM(AG30:AG35)</f>
        <v>#REF!</v>
      </c>
      <c r="AH29" s="26"/>
      <c r="AI29" s="28">
        <f>SUM(AI30:AI32)</f>
        <v>14.81716559302766</v>
      </c>
      <c r="AJ29" s="40">
        <f>SUM(AJ30:AJ35)</f>
        <v>3.15</v>
      </c>
      <c r="AK29" s="28">
        <f>SUM(AK30:AK35)</f>
        <v>0</v>
      </c>
      <c r="AL29" s="11"/>
      <c r="AM29" s="6">
        <f>SUM(AM30:AM32)</f>
        <v>14.81716559302766</v>
      </c>
      <c r="AN29" s="40">
        <f>SUM(AN30:AN35)</f>
        <v>3.35</v>
      </c>
      <c r="AO29" s="21">
        <f>SUM(AO30:AO35)</f>
        <v>62571.3</v>
      </c>
      <c r="AP29" s="11"/>
      <c r="AQ29" s="40">
        <f>SUM(AQ30:AQ35)</f>
        <v>3.44</v>
      </c>
      <c r="AR29" s="31">
        <f>SUM(AR30:AR35)</f>
        <v>20916.575999999997</v>
      </c>
      <c r="BB29" s="1"/>
      <c r="BC29" s="1"/>
      <c r="BD29" s="1"/>
      <c r="BE29" s="1"/>
    </row>
    <row r="30" spans="1:57" ht="105.75" customHeight="1">
      <c r="A30" s="59" t="s">
        <v>38</v>
      </c>
      <c r="B30" s="59"/>
      <c r="C30" s="59"/>
      <c r="D30" s="59"/>
      <c r="E30" s="59"/>
      <c r="F30" s="59"/>
      <c r="G30" s="13" t="s">
        <v>53</v>
      </c>
      <c r="H30" s="14">
        <v>11.753978779840848</v>
      </c>
      <c r="I30" s="12">
        <v>1.36</v>
      </c>
      <c r="J30" s="30">
        <f aca="true" t="shared" si="24" ref="J30:U30">$I$30*J39*$B$45</f>
        <v>7249.344000000001</v>
      </c>
      <c r="K30" s="30">
        <f t="shared" si="24"/>
        <v>0</v>
      </c>
      <c r="L30" s="30">
        <f t="shared" si="24"/>
        <v>0</v>
      </c>
      <c r="M30" s="30">
        <f t="shared" si="24"/>
        <v>0</v>
      </c>
      <c r="N30" s="30">
        <f t="shared" si="24"/>
        <v>0</v>
      </c>
      <c r="O30" s="30">
        <f t="shared" si="24"/>
        <v>0</v>
      </c>
      <c r="P30" s="30">
        <f t="shared" si="24"/>
        <v>0</v>
      </c>
      <c r="Q30" s="30">
        <f t="shared" si="24"/>
        <v>0</v>
      </c>
      <c r="R30" s="30">
        <f t="shared" si="24"/>
        <v>0</v>
      </c>
      <c r="S30" s="30">
        <f t="shared" si="24"/>
        <v>0</v>
      </c>
      <c r="T30" s="30">
        <f t="shared" si="24"/>
        <v>0</v>
      </c>
      <c r="U30" s="30">
        <f t="shared" si="24"/>
        <v>0</v>
      </c>
      <c r="V30" s="27" t="s">
        <v>24</v>
      </c>
      <c r="W30" s="29">
        <v>11.753978779840848</v>
      </c>
      <c r="X30" s="45">
        <v>1.36</v>
      </c>
      <c r="Y30" s="30">
        <f>$X$30*Y39*$B$45</f>
        <v>0</v>
      </c>
      <c r="Z30" s="30">
        <f>$X$30*Z39*$B$45</f>
        <v>0</v>
      </c>
      <c r="AA30" s="30">
        <f>$X$30*AA39*$B$45</f>
        <v>0</v>
      </c>
      <c r="AB30" s="30">
        <f>$X$30*AB39*$B$45</f>
        <v>0</v>
      </c>
      <c r="AC30" s="30">
        <f>$X$30*AC39*$B$45</f>
        <v>0</v>
      </c>
      <c r="AD30" s="24" t="e">
        <f>#REF!*AD39*$B$45</f>
        <v>#REF!</v>
      </c>
      <c r="AE30" s="24" t="e">
        <f>#REF!*AE39*$B$45</f>
        <v>#REF!</v>
      </c>
      <c r="AF30" s="24" t="e">
        <f>#REF!*AF39*$B$45</f>
        <v>#REF!</v>
      </c>
      <c r="AG30" s="24" t="e">
        <f>#REF!*AG39*$B$45</f>
        <v>#REF!</v>
      </c>
      <c r="AH30" s="27" t="s">
        <v>24</v>
      </c>
      <c r="AI30" s="29">
        <v>11.753978779840848</v>
      </c>
      <c r="AJ30" s="12">
        <v>1.36</v>
      </c>
      <c r="AK30" s="24">
        <f>$AJ$30*$B$45*AK39</f>
        <v>0</v>
      </c>
      <c r="AL30" s="13" t="s">
        <v>53</v>
      </c>
      <c r="AM30" s="14">
        <v>11.753978779840848</v>
      </c>
      <c r="AN30" s="12">
        <v>0.45</v>
      </c>
      <c r="AO30" s="30">
        <f>$AN$30*AO39*$B$45</f>
        <v>8405.1</v>
      </c>
      <c r="AP30" s="13" t="s">
        <v>53</v>
      </c>
      <c r="AQ30" s="12">
        <v>1.76</v>
      </c>
      <c r="AR30" s="24">
        <f>$AQ$30*$B$45*AR39</f>
        <v>10701.504</v>
      </c>
      <c r="BB30" s="1"/>
      <c r="BC30" s="1"/>
      <c r="BD30" s="1"/>
      <c r="BE30" s="1"/>
    </row>
    <row r="31" spans="1:57" ht="54.75" customHeight="1">
      <c r="A31" s="61" t="s">
        <v>39</v>
      </c>
      <c r="B31" s="61"/>
      <c r="C31" s="61"/>
      <c r="D31" s="61"/>
      <c r="E31" s="61"/>
      <c r="F31" s="61"/>
      <c r="G31" s="13" t="s">
        <v>25</v>
      </c>
      <c r="H31" s="14">
        <v>2.2252747252747254</v>
      </c>
      <c r="I31" s="12">
        <v>0.89</v>
      </c>
      <c r="J31" s="30">
        <f aca="true" t="shared" si="25" ref="J31:U31">$I$31*J39*$B$45</f>
        <v>4744.0560000000005</v>
      </c>
      <c r="K31" s="30">
        <f t="shared" si="25"/>
        <v>0</v>
      </c>
      <c r="L31" s="30">
        <f t="shared" si="25"/>
        <v>0</v>
      </c>
      <c r="M31" s="30">
        <f t="shared" si="25"/>
        <v>0</v>
      </c>
      <c r="N31" s="30">
        <f t="shared" si="25"/>
        <v>0</v>
      </c>
      <c r="O31" s="30">
        <f t="shared" si="25"/>
        <v>0</v>
      </c>
      <c r="P31" s="30">
        <f t="shared" si="25"/>
        <v>0</v>
      </c>
      <c r="Q31" s="30">
        <f t="shared" si="25"/>
        <v>0</v>
      </c>
      <c r="R31" s="30">
        <f t="shared" si="25"/>
        <v>0</v>
      </c>
      <c r="S31" s="30">
        <f t="shared" si="25"/>
        <v>0</v>
      </c>
      <c r="T31" s="30">
        <f t="shared" si="25"/>
        <v>0</v>
      </c>
      <c r="U31" s="30">
        <f t="shared" si="25"/>
        <v>0</v>
      </c>
      <c r="V31" s="27" t="s">
        <v>25</v>
      </c>
      <c r="W31" s="29">
        <v>2.2252747252747254</v>
      </c>
      <c r="X31" s="45">
        <v>0.89</v>
      </c>
      <c r="Y31" s="30">
        <f>$X$31*Y39*$B$45</f>
        <v>0</v>
      </c>
      <c r="Z31" s="30">
        <f>$X$31*Z39*$B$45</f>
        <v>0</v>
      </c>
      <c r="AA31" s="30">
        <f>$X$31*AA39*$B$45</f>
        <v>0</v>
      </c>
      <c r="AB31" s="30">
        <f>$X$31*AB39*$B$45</f>
        <v>0</v>
      </c>
      <c r="AC31" s="30">
        <f>$X$31*AC39*$B$45</f>
        <v>0</v>
      </c>
      <c r="AD31" s="24" t="e">
        <f>#REF!*AD39*$B$45</f>
        <v>#REF!</v>
      </c>
      <c r="AE31" s="24" t="e">
        <f>#REF!*AE39*$B$45</f>
        <v>#REF!</v>
      </c>
      <c r="AF31" s="24" t="e">
        <f>#REF!*AF39*$B$45</f>
        <v>#REF!</v>
      </c>
      <c r="AG31" s="24" t="e">
        <f>#REF!*AG39*$B$45</f>
        <v>#REF!</v>
      </c>
      <c r="AH31" s="27" t="s">
        <v>25</v>
      </c>
      <c r="AI31" s="29">
        <v>2.2252747252747254</v>
      </c>
      <c r="AJ31" s="12">
        <v>0.89</v>
      </c>
      <c r="AK31" s="24">
        <f>$AJ$31*$B$45*AK39</f>
        <v>0</v>
      </c>
      <c r="AL31" s="13" t="s">
        <v>25</v>
      </c>
      <c r="AM31" s="14">
        <v>2.2252747252747254</v>
      </c>
      <c r="AN31" s="12">
        <v>2.27</v>
      </c>
      <c r="AO31" s="30">
        <f>$AN$31*AO39*$B$45</f>
        <v>42399.06</v>
      </c>
      <c r="AP31" s="13" t="s">
        <v>25</v>
      </c>
      <c r="AQ31" s="12">
        <v>0.72</v>
      </c>
      <c r="AR31" s="24">
        <f>$AQ$31*$B$45*AR39</f>
        <v>4377.888</v>
      </c>
      <c r="BB31" s="1"/>
      <c r="BC31" s="1"/>
      <c r="BD31" s="1"/>
      <c r="BE31" s="1"/>
    </row>
    <row r="32" spans="1:57" ht="12.75">
      <c r="A32" s="61" t="s">
        <v>40</v>
      </c>
      <c r="B32" s="61"/>
      <c r="C32" s="61"/>
      <c r="D32" s="61"/>
      <c r="E32" s="61"/>
      <c r="F32" s="61"/>
      <c r="G32" s="9" t="s">
        <v>54</v>
      </c>
      <c r="H32" s="10">
        <v>0.8379120879120879</v>
      </c>
      <c r="I32" s="12">
        <v>0.58</v>
      </c>
      <c r="J32" s="30">
        <f aca="true" t="shared" si="26" ref="J32:U32">$I$32*J39*$B$45</f>
        <v>3091.6319999999996</v>
      </c>
      <c r="K32" s="30">
        <f t="shared" si="26"/>
        <v>0</v>
      </c>
      <c r="L32" s="30">
        <f t="shared" si="26"/>
        <v>0</v>
      </c>
      <c r="M32" s="30">
        <f t="shared" si="26"/>
        <v>0</v>
      </c>
      <c r="N32" s="30">
        <f t="shared" si="26"/>
        <v>0</v>
      </c>
      <c r="O32" s="30">
        <f t="shared" si="26"/>
        <v>0</v>
      </c>
      <c r="P32" s="30">
        <f t="shared" si="26"/>
        <v>0</v>
      </c>
      <c r="Q32" s="30">
        <f t="shared" si="26"/>
        <v>0</v>
      </c>
      <c r="R32" s="30">
        <f t="shared" si="26"/>
        <v>0</v>
      </c>
      <c r="S32" s="30">
        <f t="shared" si="26"/>
        <v>0</v>
      </c>
      <c r="T32" s="30">
        <f t="shared" si="26"/>
        <v>0</v>
      </c>
      <c r="U32" s="30">
        <f t="shared" si="26"/>
        <v>0</v>
      </c>
      <c r="V32" s="25" t="s">
        <v>21</v>
      </c>
      <c r="W32" s="23">
        <v>0.8379120879120879</v>
      </c>
      <c r="X32" s="45">
        <v>0.58</v>
      </c>
      <c r="Y32" s="30">
        <f>$X$32*Y39*$B$45</f>
        <v>0</v>
      </c>
      <c r="Z32" s="30">
        <f>$X$32*Z39*$B$45</f>
        <v>0</v>
      </c>
      <c r="AA32" s="30">
        <f>$X$32*AA39*$B$45</f>
        <v>0</v>
      </c>
      <c r="AB32" s="30">
        <f>$X$32*AB39*$B$45</f>
        <v>0</v>
      </c>
      <c r="AC32" s="30">
        <f>$X$32*AC39*$B$45</f>
        <v>0</v>
      </c>
      <c r="AD32" s="24" t="e">
        <f>#REF!*AD39*$B$45</f>
        <v>#REF!</v>
      </c>
      <c r="AE32" s="24" t="e">
        <f>#REF!*AE39*$B$45</f>
        <v>#REF!</v>
      </c>
      <c r="AF32" s="24" t="e">
        <f>#REF!*AF39*$B$45</f>
        <v>#REF!</v>
      </c>
      <c r="AG32" s="24" t="e">
        <f>#REF!*AG39*$B$45</f>
        <v>#REF!</v>
      </c>
      <c r="AH32" s="25" t="s">
        <v>21</v>
      </c>
      <c r="AI32" s="23">
        <v>0.8379120879120879</v>
      </c>
      <c r="AJ32" s="12">
        <v>0.58</v>
      </c>
      <c r="AK32" s="24">
        <f>$AJ$32*$B$45*AK39</f>
        <v>0</v>
      </c>
      <c r="AL32" s="9" t="s">
        <v>54</v>
      </c>
      <c r="AM32" s="10">
        <v>0.8379120879120879</v>
      </c>
      <c r="AN32" s="12">
        <v>0.29</v>
      </c>
      <c r="AO32" s="30">
        <f>$AN$32*AO39*$B$45</f>
        <v>5416.62</v>
      </c>
      <c r="AP32" s="9" t="s">
        <v>54</v>
      </c>
      <c r="AQ32" s="12">
        <v>0.64</v>
      </c>
      <c r="AR32" s="24">
        <f>$AQ$32*$B$45*AR39</f>
        <v>3891.4559999999997</v>
      </c>
      <c r="BB32" s="1"/>
      <c r="BC32" s="1"/>
      <c r="BD32" s="1"/>
      <c r="BE32" s="1"/>
    </row>
    <row r="33" spans="1:57" ht="12.75">
      <c r="A33" s="61" t="s">
        <v>69</v>
      </c>
      <c r="B33" s="61"/>
      <c r="C33" s="61"/>
      <c r="D33" s="61"/>
      <c r="E33" s="61"/>
      <c r="F33" s="61"/>
      <c r="G33" s="9" t="s">
        <v>52</v>
      </c>
      <c r="H33" s="10">
        <v>0.8379120879120879</v>
      </c>
      <c r="I33" s="12">
        <v>0.32</v>
      </c>
      <c r="J33" s="30">
        <f aca="true" t="shared" si="27" ref="J33:U33">$I$33*J39*$B$45</f>
        <v>1705.728</v>
      </c>
      <c r="K33" s="30">
        <f t="shared" si="27"/>
        <v>0</v>
      </c>
      <c r="L33" s="30">
        <f t="shared" si="27"/>
        <v>0</v>
      </c>
      <c r="M33" s="30">
        <f t="shared" si="27"/>
        <v>0</v>
      </c>
      <c r="N33" s="30">
        <f t="shared" si="27"/>
        <v>0</v>
      </c>
      <c r="O33" s="30">
        <f t="shared" si="27"/>
        <v>0</v>
      </c>
      <c r="P33" s="30">
        <f t="shared" si="27"/>
        <v>0</v>
      </c>
      <c r="Q33" s="30">
        <f t="shared" si="27"/>
        <v>0</v>
      </c>
      <c r="R33" s="30">
        <f t="shared" si="27"/>
        <v>0</v>
      </c>
      <c r="S33" s="30">
        <f t="shared" si="27"/>
        <v>0</v>
      </c>
      <c r="T33" s="30">
        <f t="shared" si="27"/>
        <v>0</v>
      </c>
      <c r="U33" s="30">
        <f t="shared" si="27"/>
        <v>0</v>
      </c>
      <c r="V33" s="25" t="s">
        <v>21</v>
      </c>
      <c r="W33" s="23">
        <v>0.8379120879120879</v>
      </c>
      <c r="X33" s="45">
        <v>0.32</v>
      </c>
      <c r="Y33" s="30">
        <f>$X$33*Y39*$B$45</f>
        <v>0</v>
      </c>
      <c r="Z33" s="30">
        <f>$X$33*Z39*$B$45</f>
        <v>0</v>
      </c>
      <c r="AA33" s="30">
        <f>$X$33*AA39*$B$45</f>
        <v>0</v>
      </c>
      <c r="AB33" s="30">
        <f>$X$33*AB39*$B$45</f>
        <v>0</v>
      </c>
      <c r="AC33" s="30">
        <f>$X$33*AC39*$B$45</f>
        <v>0</v>
      </c>
      <c r="AD33" s="24" t="e">
        <f>#REF!*AD39*$B$45</f>
        <v>#REF!</v>
      </c>
      <c r="AE33" s="24" t="e">
        <f>#REF!*AE39*$B$45</f>
        <v>#REF!</v>
      </c>
      <c r="AF33" s="24" t="e">
        <f>#REF!*AF39*$B$45</f>
        <v>#REF!</v>
      </c>
      <c r="AG33" s="24" t="e">
        <f>#REF!*AG39*$B$45</f>
        <v>#REF!</v>
      </c>
      <c r="AH33" s="25" t="s">
        <v>21</v>
      </c>
      <c r="AI33" s="23">
        <v>0.8379120879120879</v>
      </c>
      <c r="AJ33" s="12">
        <v>0.32</v>
      </c>
      <c r="AK33" s="24">
        <f>$AJ$33*$B$45*AK39</f>
        <v>0</v>
      </c>
      <c r="AL33" s="9" t="s">
        <v>52</v>
      </c>
      <c r="AM33" s="10">
        <v>0.8379120879120879</v>
      </c>
      <c r="AN33" s="12">
        <v>0.34</v>
      </c>
      <c r="AO33" s="30">
        <f>$AN$33*AO39*$B$45</f>
        <v>6350.52</v>
      </c>
      <c r="AP33" s="9" t="s">
        <v>52</v>
      </c>
      <c r="AQ33" s="12">
        <v>0.32</v>
      </c>
      <c r="AR33" s="24">
        <f>$AQ$33*$B$45*AR39</f>
        <v>1945.7279999999998</v>
      </c>
      <c r="BB33" s="1"/>
      <c r="BC33" s="1"/>
      <c r="BD33" s="1"/>
      <c r="BE33" s="1"/>
    </row>
    <row r="34" spans="1:57" ht="12.75">
      <c r="A34" s="61" t="s">
        <v>45</v>
      </c>
      <c r="B34" s="61"/>
      <c r="C34" s="61"/>
      <c r="D34" s="61"/>
      <c r="E34" s="61"/>
      <c r="F34" s="61"/>
      <c r="G34" s="9" t="s">
        <v>21</v>
      </c>
      <c r="H34" s="10">
        <v>0.8379120879120879</v>
      </c>
      <c r="I34" s="12">
        <v>0</v>
      </c>
      <c r="J34" s="30">
        <f aca="true" t="shared" si="28" ref="J34:O34">$I$34*J39*$B$45</f>
        <v>0</v>
      </c>
      <c r="K34" s="30">
        <f t="shared" si="28"/>
        <v>0</v>
      </c>
      <c r="L34" s="30">
        <f t="shared" si="28"/>
        <v>0</v>
      </c>
      <c r="M34" s="30">
        <f t="shared" si="28"/>
        <v>0</v>
      </c>
      <c r="N34" s="30">
        <f t="shared" si="28"/>
        <v>0</v>
      </c>
      <c r="O34" s="30">
        <f t="shared" si="28"/>
        <v>0</v>
      </c>
      <c r="P34" s="24" t="e">
        <f>#REF!*P39*$B$45</f>
        <v>#REF!</v>
      </c>
      <c r="Q34" s="24" t="e">
        <f>#REF!*Q39*$B$45</f>
        <v>#REF!</v>
      </c>
      <c r="R34" s="24" t="e">
        <f>#REF!*R39*$B$45</f>
        <v>#REF!</v>
      </c>
      <c r="S34" s="24" t="e">
        <f>#REF!*S39*$B$45</f>
        <v>#REF!</v>
      </c>
      <c r="T34" s="24" t="e">
        <f>#REF!*T39*$B$45</f>
        <v>#REF!</v>
      </c>
      <c r="U34" s="30">
        <f>$I$34*U39*$B$45</f>
        <v>0</v>
      </c>
      <c r="V34" s="25" t="s">
        <v>21</v>
      </c>
      <c r="W34" s="23">
        <v>0.8379120879120879</v>
      </c>
      <c r="X34" s="45">
        <v>0</v>
      </c>
      <c r="Y34" s="30">
        <f>$X$34*Y39*$B$45</f>
        <v>0</v>
      </c>
      <c r="Z34" s="30">
        <f>$X$34*Z39*$B$45</f>
        <v>0</v>
      </c>
      <c r="AA34" s="30">
        <f>$X$34*AA39*$B$45</f>
        <v>0</v>
      </c>
      <c r="AB34" s="30">
        <f>$X$34*AB39*$B$45</f>
        <v>0</v>
      </c>
      <c r="AC34" s="30">
        <f>$X$34*AC39*$B$45</f>
        <v>0</v>
      </c>
      <c r="AD34" s="24" t="e">
        <f>#REF!*AD39*$B$45</f>
        <v>#REF!</v>
      </c>
      <c r="AE34" s="24" t="e">
        <f>#REF!*AE39*$B$45</f>
        <v>#REF!</v>
      </c>
      <c r="AF34" s="24" t="e">
        <f>#REF!*AF39*$B$45</f>
        <v>#REF!</v>
      </c>
      <c r="AG34" s="24" t="e">
        <f>#REF!*AG39*$B$45</f>
        <v>#REF!</v>
      </c>
      <c r="AH34" s="25" t="s">
        <v>21</v>
      </c>
      <c r="AI34" s="23">
        <v>0.8379120879120879</v>
      </c>
      <c r="AJ34" s="12">
        <v>0</v>
      </c>
      <c r="AK34" s="24">
        <f>$AJ$34*$B$45*AK39</f>
        <v>0</v>
      </c>
      <c r="AL34" s="9" t="s">
        <v>21</v>
      </c>
      <c r="AM34" s="10">
        <v>0.8379120879120879</v>
      </c>
      <c r="AN34" s="12">
        <v>0</v>
      </c>
      <c r="AO34" s="30">
        <f>$I$34*AO39*$B$45</f>
        <v>0</v>
      </c>
      <c r="AP34" s="9" t="s">
        <v>21</v>
      </c>
      <c r="AQ34" s="12">
        <v>0</v>
      </c>
      <c r="AR34" s="24">
        <f>$AQ$34*$B$45*AR39</f>
        <v>0</v>
      </c>
      <c r="BB34" s="1"/>
      <c r="BC34" s="1"/>
      <c r="BD34" s="1"/>
      <c r="BE34" s="1"/>
    </row>
    <row r="35" spans="1:57" ht="12.75">
      <c r="A35" s="61" t="s">
        <v>46</v>
      </c>
      <c r="B35" s="61"/>
      <c r="C35" s="61"/>
      <c r="D35" s="61"/>
      <c r="E35" s="61"/>
      <c r="F35" s="61"/>
      <c r="G35" s="9" t="s">
        <v>21</v>
      </c>
      <c r="H35" s="10">
        <v>0.8379120879120879</v>
      </c>
      <c r="I35" s="12">
        <v>0</v>
      </c>
      <c r="J35" s="30">
        <f aca="true" t="shared" si="29" ref="J35:O35">$I$35*J39*$B$45</f>
        <v>0</v>
      </c>
      <c r="K35" s="30">
        <f t="shared" si="29"/>
        <v>0</v>
      </c>
      <c r="L35" s="30">
        <f t="shared" si="29"/>
        <v>0</v>
      </c>
      <c r="M35" s="30">
        <f t="shared" si="29"/>
        <v>0</v>
      </c>
      <c r="N35" s="30">
        <f t="shared" si="29"/>
        <v>0</v>
      </c>
      <c r="O35" s="30">
        <f t="shared" si="29"/>
        <v>0</v>
      </c>
      <c r="P35" s="24" t="e">
        <f>#REF!*P39*$B$45</f>
        <v>#REF!</v>
      </c>
      <c r="Q35" s="24" t="e">
        <f>#REF!*Q39*$B$45</f>
        <v>#REF!</v>
      </c>
      <c r="R35" s="24" t="e">
        <f>#REF!*R39*$B$45</f>
        <v>#REF!</v>
      </c>
      <c r="S35" s="24" t="e">
        <f>#REF!*S39*$B$45</f>
        <v>#REF!</v>
      </c>
      <c r="T35" s="24" t="e">
        <f>#REF!*T39*$B$45</f>
        <v>#REF!</v>
      </c>
      <c r="U35" s="30">
        <f>$I$35*U39*$B$45</f>
        <v>0</v>
      </c>
      <c r="V35" s="25" t="s">
        <v>21</v>
      </c>
      <c r="W35" s="23">
        <v>0.8379120879120879</v>
      </c>
      <c r="X35" s="45">
        <v>0</v>
      </c>
      <c r="Y35" s="30">
        <f>$X$35*Y39*$B$45</f>
        <v>0</v>
      </c>
      <c r="Z35" s="30">
        <f>$X$35*Z39*$B$45</f>
        <v>0</v>
      </c>
      <c r="AA35" s="30">
        <f>$X$35*AA39*$B$45</f>
        <v>0</v>
      </c>
      <c r="AB35" s="30">
        <f>$X$35*AB39*$B$45</f>
        <v>0</v>
      </c>
      <c r="AC35" s="30">
        <f>$X$35*AC39*$B$45</f>
        <v>0</v>
      </c>
      <c r="AD35" s="24" t="e">
        <f>#REF!*AD39*$B$45</f>
        <v>#REF!</v>
      </c>
      <c r="AE35" s="24" t="e">
        <f>#REF!*AE39*$B$45</f>
        <v>#REF!</v>
      </c>
      <c r="AF35" s="24" t="e">
        <f>#REF!*AF39*$B$45</f>
        <v>#REF!</v>
      </c>
      <c r="AG35" s="24" t="e">
        <f>#REF!*AG39*$B$45</f>
        <v>#REF!</v>
      </c>
      <c r="AH35" s="25" t="s">
        <v>21</v>
      </c>
      <c r="AI35" s="23">
        <v>0.8379120879120879</v>
      </c>
      <c r="AJ35" s="12">
        <v>0</v>
      </c>
      <c r="AK35" s="24">
        <f>$AJ$35*$B$45*AK39</f>
        <v>0</v>
      </c>
      <c r="AL35" s="9" t="s">
        <v>21</v>
      </c>
      <c r="AM35" s="10">
        <v>0.8379120879120879</v>
      </c>
      <c r="AN35" s="12">
        <v>0</v>
      </c>
      <c r="AO35" s="30">
        <f>$I$35*AO39*$B$45</f>
        <v>0</v>
      </c>
      <c r="AP35" s="9" t="s">
        <v>21</v>
      </c>
      <c r="AQ35" s="12">
        <v>0</v>
      </c>
      <c r="AR35" s="24">
        <f>$AQ$35*$B$45*AR39</f>
        <v>0</v>
      </c>
      <c r="BB35" s="1"/>
      <c r="BC35" s="1"/>
      <c r="BD35" s="1"/>
      <c r="BE35" s="1"/>
    </row>
    <row r="36" spans="1:57" ht="12.75">
      <c r="A36" s="60" t="s">
        <v>41</v>
      </c>
      <c r="B36" s="60"/>
      <c r="C36" s="60"/>
      <c r="D36" s="60"/>
      <c r="E36" s="60"/>
      <c r="F36" s="60"/>
      <c r="G36" s="11"/>
      <c r="H36" s="6">
        <f>SUM(H38:H40)</f>
        <v>114.22570239999999</v>
      </c>
      <c r="I36" s="40">
        <v>0.62</v>
      </c>
      <c r="J36" s="31">
        <f aca="true" t="shared" si="30" ref="J36:U36">$I$36*J39*$B$45</f>
        <v>3304.848</v>
      </c>
      <c r="K36" s="31">
        <f t="shared" si="30"/>
        <v>0</v>
      </c>
      <c r="L36" s="31">
        <f t="shared" si="30"/>
        <v>0</v>
      </c>
      <c r="M36" s="31">
        <f t="shared" si="30"/>
        <v>0</v>
      </c>
      <c r="N36" s="31">
        <f t="shared" si="30"/>
        <v>0</v>
      </c>
      <c r="O36" s="31">
        <f t="shared" si="30"/>
        <v>0</v>
      </c>
      <c r="P36" s="31">
        <f t="shared" si="30"/>
        <v>0</v>
      </c>
      <c r="Q36" s="31">
        <f t="shared" si="30"/>
        <v>0</v>
      </c>
      <c r="R36" s="31">
        <f t="shared" si="30"/>
        <v>0</v>
      </c>
      <c r="S36" s="31">
        <f t="shared" si="30"/>
        <v>0</v>
      </c>
      <c r="T36" s="31">
        <f t="shared" si="30"/>
        <v>0</v>
      </c>
      <c r="U36" s="31">
        <f t="shared" si="30"/>
        <v>0</v>
      </c>
      <c r="V36" s="26"/>
      <c r="W36" s="28">
        <f>SUM(W38:W40)</f>
        <v>114.22570239999999</v>
      </c>
      <c r="X36" s="46">
        <v>0.62</v>
      </c>
      <c r="Y36" s="31">
        <f>$X$36*Y39*$B$45</f>
        <v>0</v>
      </c>
      <c r="Z36" s="31">
        <f>$X$36*Z39*$B$45</f>
        <v>0</v>
      </c>
      <c r="AA36" s="31">
        <f>$X$36*AA39*$B$45</f>
        <v>0</v>
      </c>
      <c r="AB36" s="31">
        <f>$X$36*AB39*$B$45</f>
        <v>0</v>
      </c>
      <c r="AC36" s="31">
        <f>$X$36*AC39*$B$45</f>
        <v>0</v>
      </c>
      <c r="AD36" s="31" t="e">
        <f>#REF!*AD39*$B$45</f>
        <v>#REF!</v>
      </c>
      <c r="AE36" s="31" t="e">
        <f>#REF!*AE39*$B$45</f>
        <v>#REF!</v>
      </c>
      <c r="AF36" s="31" t="e">
        <f>#REF!*AF39*$B$45</f>
        <v>#REF!</v>
      </c>
      <c r="AG36" s="31" t="e">
        <f>#REF!*AG39*$B$45</f>
        <v>#REF!</v>
      </c>
      <c r="AH36" s="26"/>
      <c r="AI36" s="28">
        <f>SUM(AI38:AI40)</f>
        <v>114.22570239999999</v>
      </c>
      <c r="AJ36" s="40">
        <v>0</v>
      </c>
      <c r="AK36" s="31">
        <f>$AJ$36*$B$45*AK39</f>
        <v>0</v>
      </c>
      <c r="AL36" s="11"/>
      <c r="AM36" s="6">
        <f>SUM(AM38:AM40)</f>
        <v>114.22570239999999</v>
      </c>
      <c r="AN36" s="40">
        <v>0</v>
      </c>
      <c r="AO36" s="31"/>
      <c r="AP36" s="11"/>
      <c r="AQ36" s="40"/>
      <c r="AR36" s="31"/>
      <c r="BB36" s="1"/>
      <c r="BC36" s="1"/>
      <c r="BD36" s="1"/>
      <c r="BE36" s="1"/>
    </row>
    <row r="37" spans="1:57" ht="12.75">
      <c r="A37" s="68" t="s">
        <v>44</v>
      </c>
      <c r="B37" s="69"/>
      <c r="C37" s="69"/>
      <c r="D37" s="69"/>
      <c r="E37" s="69"/>
      <c r="F37" s="70"/>
      <c r="G37" s="11"/>
      <c r="H37" s="6"/>
      <c r="I37" s="40">
        <v>1.09</v>
      </c>
      <c r="J37" s="31">
        <f aca="true" t="shared" si="31" ref="J37:U37">$I$37*J39*$B$45</f>
        <v>5810.136</v>
      </c>
      <c r="K37" s="31">
        <f t="shared" si="31"/>
        <v>0</v>
      </c>
      <c r="L37" s="31">
        <f t="shared" si="31"/>
        <v>0</v>
      </c>
      <c r="M37" s="31">
        <f t="shared" si="31"/>
        <v>0</v>
      </c>
      <c r="N37" s="31">
        <f t="shared" si="31"/>
        <v>0</v>
      </c>
      <c r="O37" s="31">
        <f t="shared" si="31"/>
        <v>0</v>
      </c>
      <c r="P37" s="31">
        <f t="shared" si="31"/>
        <v>0</v>
      </c>
      <c r="Q37" s="31">
        <f t="shared" si="31"/>
        <v>0</v>
      </c>
      <c r="R37" s="31">
        <f t="shared" si="31"/>
        <v>0</v>
      </c>
      <c r="S37" s="31">
        <f t="shared" si="31"/>
        <v>0</v>
      </c>
      <c r="T37" s="31">
        <f t="shared" si="31"/>
        <v>0</v>
      </c>
      <c r="U37" s="31">
        <f t="shared" si="31"/>
        <v>0</v>
      </c>
      <c r="V37" s="26"/>
      <c r="W37" s="28"/>
      <c r="X37" s="46">
        <v>1.15</v>
      </c>
      <c r="Y37" s="31">
        <f>$X$37*Y39*$B$45</f>
        <v>0</v>
      </c>
      <c r="Z37" s="31">
        <f>$X$37*Z39*$B$45</f>
        <v>0</v>
      </c>
      <c r="AA37" s="31">
        <f>$X$37*AA39*$B$45</f>
        <v>0</v>
      </c>
      <c r="AB37" s="31">
        <f>$X$37*AB39*$B$45</f>
        <v>0</v>
      </c>
      <c r="AC37" s="31">
        <f>$X$37*AC39*$B$45</f>
        <v>0</v>
      </c>
      <c r="AD37" s="31" t="e">
        <f>#REF!*AD39*$B$45</f>
        <v>#REF!</v>
      </c>
      <c r="AE37" s="31" t="e">
        <f>#REF!*AE39*$B$45</f>
        <v>#REF!</v>
      </c>
      <c r="AF37" s="31" t="e">
        <f>#REF!*AF39*$B$45</f>
        <v>#REF!</v>
      </c>
      <c r="AG37" s="31" t="e">
        <f>#REF!*AG39*$B$45</f>
        <v>#REF!</v>
      </c>
      <c r="AH37" s="26"/>
      <c r="AI37" s="28"/>
      <c r="AJ37" s="40">
        <v>1.09</v>
      </c>
      <c r="AK37" s="31">
        <f>$AJ$37*$B$45*AK39</f>
        <v>0</v>
      </c>
      <c r="AL37" s="11"/>
      <c r="AM37" s="6"/>
      <c r="AN37" s="40">
        <v>0</v>
      </c>
      <c r="AO37" s="31">
        <f>$AN$37*AO39*$B$45</f>
        <v>0</v>
      </c>
      <c r="AP37" s="11"/>
      <c r="AQ37" s="40">
        <v>1.21</v>
      </c>
      <c r="AR37" s="31">
        <f>$AQ$37*$B$45*AR39</f>
        <v>7357.284</v>
      </c>
      <c r="BB37" s="1"/>
      <c r="BC37" s="1"/>
      <c r="BD37" s="1"/>
      <c r="BE37" s="1"/>
    </row>
    <row r="38" spans="1:57" ht="12.75">
      <c r="A38" s="67" t="s">
        <v>26</v>
      </c>
      <c r="B38" s="67"/>
      <c r="C38" s="67"/>
      <c r="D38" s="67"/>
      <c r="E38" s="67"/>
      <c r="F38" s="67"/>
      <c r="G38" s="15"/>
      <c r="H38" s="16">
        <f>H29+H24+H15+H10</f>
        <v>99.99999999999999</v>
      </c>
      <c r="I38" s="41"/>
      <c r="J38" s="21">
        <f>J29+J24+J15+J10+J36+J37</f>
        <v>82674.504</v>
      </c>
      <c r="K38" s="21">
        <f aca="true" t="shared" si="32" ref="K38:U38">K29+K24+K15+K10+K36+K37</f>
        <v>0</v>
      </c>
      <c r="L38" s="21">
        <f t="shared" si="32"/>
        <v>0</v>
      </c>
      <c r="M38" s="21">
        <f t="shared" si="32"/>
        <v>0</v>
      </c>
      <c r="N38" s="21">
        <f t="shared" si="32"/>
        <v>0</v>
      </c>
      <c r="O38" s="21">
        <f t="shared" si="32"/>
        <v>0</v>
      </c>
      <c r="P38" s="21" t="e">
        <f t="shared" si="32"/>
        <v>#REF!</v>
      </c>
      <c r="Q38" s="21" t="e">
        <f t="shared" si="32"/>
        <v>#REF!</v>
      </c>
      <c r="R38" s="21" t="e">
        <f t="shared" si="32"/>
        <v>#REF!</v>
      </c>
      <c r="S38" s="21" t="e">
        <f t="shared" si="32"/>
        <v>#REF!</v>
      </c>
      <c r="T38" s="21" t="e">
        <f t="shared" si="32"/>
        <v>#REF!</v>
      </c>
      <c r="U38" s="21">
        <f t="shared" si="32"/>
        <v>0</v>
      </c>
      <c r="V38" s="32"/>
      <c r="W38" s="33">
        <f>W29+W24+W15+W10</f>
        <v>99.99999999999999</v>
      </c>
      <c r="X38" s="46"/>
      <c r="Y38" s="21">
        <f aca="true" t="shared" si="33" ref="Y38:AG38">Y29+Y24+Y15+Y10+Y36+Y37</f>
        <v>0</v>
      </c>
      <c r="Z38" s="21">
        <f t="shared" si="33"/>
        <v>0</v>
      </c>
      <c r="AA38" s="21">
        <f t="shared" si="33"/>
        <v>0</v>
      </c>
      <c r="AB38" s="21">
        <f t="shared" si="33"/>
        <v>0</v>
      </c>
      <c r="AC38" s="21">
        <f t="shared" si="33"/>
        <v>0</v>
      </c>
      <c r="AD38" s="21" t="e">
        <f t="shared" si="33"/>
        <v>#REF!</v>
      </c>
      <c r="AE38" s="21" t="e">
        <f t="shared" si="33"/>
        <v>#REF!</v>
      </c>
      <c r="AF38" s="21" t="e">
        <f t="shared" si="33"/>
        <v>#REF!</v>
      </c>
      <c r="AG38" s="21" t="e">
        <f t="shared" si="33"/>
        <v>#REF!</v>
      </c>
      <c r="AH38" s="32"/>
      <c r="AI38" s="33">
        <f>AI29+AI24+AI15+AI10</f>
        <v>99.99999999999999</v>
      </c>
      <c r="AJ38" s="41"/>
      <c r="AK38" s="21">
        <f>AK29+AK24+AK15+AK10+AK36+AK37</f>
        <v>0</v>
      </c>
      <c r="AL38" s="15"/>
      <c r="AM38" s="16">
        <f>AM29+AM24+AM15+AM10</f>
        <v>99.99999999999999</v>
      </c>
      <c r="AN38" s="12"/>
      <c r="AO38" s="21">
        <f>AO29+AO24+AO15+AO10+AO36+AO37</f>
        <v>320140.92000000004</v>
      </c>
      <c r="AP38" s="15"/>
      <c r="AQ38" s="12"/>
      <c r="AR38" s="21">
        <f>AR29+AR24+AR15+AR10+AR36+AR37</f>
        <v>91996.452</v>
      </c>
      <c r="AS38" s="54">
        <v>361077.4</v>
      </c>
      <c r="AT38" s="54">
        <f>AS38/12*0.05</f>
        <v>1504.489166666667</v>
      </c>
      <c r="BB38" s="1"/>
      <c r="BC38" s="1"/>
      <c r="BD38" s="1"/>
      <c r="BE38" s="1"/>
    </row>
    <row r="39" spans="1:57" ht="12.75">
      <c r="A39" s="67" t="s">
        <v>27</v>
      </c>
      <c r="B39" s="67"/>
      <c r="C39" s="67"/>
      <c r="D39" s="67"/>
      <c r="E39" s="67"/>
      <c r="F39" s="67"/>
      <c r="G39" s="15"/>
      <c r="H39" s="15"/>
      <c r="I39" s="42"/>
      <c r="J39" s="21">
        <v>444.2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32"/>
      <c r="W39" s="32"/>
      <c r="X39" s="47"/>
      <c r="Y39" s="21"/>
      <c r="Z39" s="21"/>
      <c r="AA39" s="21"/>
      <c r="AB39" s="21"/>
      <c r="AC39" s="21"/>
      <c r="AD39" s="21"/>
      <c r="AE39" s="21"/>
      <c r="AF39" s="21"/>
      <c r="AG39" s="21"/>
      <c r="AH39" s="32"/>
      <c r="AI39" s="32"/>
      <c r="AJ39" s="42"/>
      <c r="AK39" s="21"/>
      <c r="AL39" s="15"/>
      <c r="AM39" s="15"/>
      <c r="AN39" s="42"/>
      <c r="AO39" s="21">
        <v>1556.5</v>
      </c>
      <c r="AP39" s="15"/>
      <c r="AQ39" s="42"/>
      <c r="AR39" s="21">
        <v>506.7</v>
      </c>
      <c r="BB39" s="1"/>
      <c r="BC39" s="1"/>
      <c r="BD39" s="1"/>
      <c r="BE39" s="1"/>
    </row>
    <row r="40" spans="1:44" s="17" customFormat="1" ht="25.5" customHeight="1">
      <c r="A40" s="66" t="s">
        <v>47</v>
      </c>
      <c r="B40" s="66"/>
      <c r="C40" s="66"/>
      <c r="D40" s="66"/>
      <c r="E40" s="66"/>
      <c r="F40" s="66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34" ref="J40:U40">J38/12/J39</f>
        <v>15.510000000000002</v>
      </c>
      <c r="K40" s="34" t="e">
        <f t="shared" si="34"/>
        <v>#DIV/0!</v>
      </c>
      <c r="L40" s="34" t="e">
        <f t="shared" si="34"/>
        <v>#DIV/0!</v>
      </c>
      <c r="M40" s="34" t="e">
        <f t="shared" si="34"/>
        <v>#DIV/0!</v>
      </c>
      <c r="N40" s="34" t="e">
        <f t="shared" si="34"/>
        <v>#DIV/0!</v>
      </c>
      <c r="O40" s="34" t="e">
        <f t="shared" si="34"/>
        <v>#DIV/0!</v>
      </c>
      <c r="P40" s="34" t="e">
        <f t="shared" si="34"/>
        <v>#REF!</v>
      </c>
      <c r="Q40" s="34" t="e">
        <f t="shared" si="34"/>
        <v>#REF!</v>
      </c>
      <c r="R40" s="34" t="e">
        <f t="shared" si="34"/>
        <v>#REF!</v>
      </c>
      <c r="S40" s="34" t="e">
        <f t="shared" si="34"/>
        <v>#REF!</v>
      </c>
      <c r="T40" s="34" t="e">
        <f t="shared" si="34"/>
        <v>#REF!</v>
      </c>
      <c r="U40" s="34" t="e">
        <f t="shared" si="34"/>
        <v>#DIV/0!</v>
      </c>
      <c r="V40" s="34"/>
      <c r="W40" s="34">
        <f>7.28*1.416*1.2*1.15</f>
        <v>14.225702399999998</v>
      </c>
      <c r="X40" s="43">
        <f>X15+X24+X29+X36+X37</f>
        <v>15.110000000000001</v>
      </c>
      <c r="Y40" s="34" t="e">
        <f aca="true" t="shared" si="35" ref="Y40:AG40">Y38/12/Y39</f>
        <v>#DIV/0!</v>
      </c>
      <c r="Z40" s="34" t="e">
        <f t="shared" si="35"/>
        <v>#DIV/0!</v>
      </c>
      <c r="AA40" s="34" t="e">
        <f t="shared" si="35"/>
        <v>#DIV/0!</v>
      </c>
      <c r="AB40" s="34" t="e">
        <f t="shared" si="35"/>
        <v>#DIV/0!</v>
      </c>
      <c r="AC40" s="34" t="e">
        <f t="shared" si="35"/>
        <v>#DIV/0!</v>
      </c>
      <c r="AD40" s="34" t="e">
        <f t="shared" si="35"/>
        <v>#REF!</v>
      </c>
      <c r="AE40" s="34" t="e">
        <f t="shared" si="35"/>
        <v>#REF!</v>
      </c>
      <c r="AF40" s="34" t="e">
        <f t="shared" si="35"/>
        <v>#REF!</v>
      </c>
      <c r="AG40" s="34" t="e">
        <f t="shared" si="35"/>
        <v>#REF!</v>
      </c>
      <c r="AH40" s="34"/>
      <c r="AI40" s="34">
        <f>7.28*1.416*1.2*1.15</f>
        <v>14.225702399999998</v>
      </c>
      <c r="AJ40" s="43">
        <f>AJ15+AJ24+AJ29+AJ36+AJ37</f>
        <v>14.89</v>
      </c>
      <c r="AK40" s="34" t="e">
        <f>AK38/12/AK39</f>
        <v>#DIV/0!</v>
      </c>
      <c r="AL40" s="4"/>
      <c r="AM40" s="4">
        <f>7.28*1.416*1.2*1.15</f>
        <v>14.225702399999998</v>
      </c>
      <c r="AN40" s="43">
        <f>AN10+AN15+AN24+AN29+AN36+AN37</f>
        <v>17.14</v>
      </c>
      <c r="AO40" s="34">
        <f>AO38/12/AO39</f>
        <v>17.14</v>
      </c>
      <c r="AP40" s="4"/>
      <c r="AQ40" s="43">
        <f>AQ15+AQ24+AQ29+AQ36+AQ37</f>
        <v>15.129999999999999</v>
      </c>
      <c r="AR40" s="34">
        <f>AR38/12/AR39</f>
        <v>15.13</v>
      </c>
    </row>
    <row r="41" ht="12.75">
      <c r="AP41"/>
    </row>
    <row r="42" ht="12.75" customHeight="1" hidden="1">
      <c r="AP42"/>
    </row>
    <row r="43" ht="12.75">
      <c r="AP43"/>
    </row>
    <row r="44" ht="12.75">
      <c r="AP44"/>
    </row>
    <row r="45" spans="1:42" ht="12.75">
      <c r="A45" s="1" t="s">
        <v>42</v>
      </c>
      <c r="B45" s="1">
        <v>12</v>
      </c>
      <c r="AP45"/>
    </row>
    <row r="46" ht="12.75">
      <c r="AP46" s="55" t="s">
        <v>56</v>
      </c>
    </row>
  </sheetData>
  <sheetProtection/>
  <mergeCells count="43">
    <mergeCell ref="AP8:AR8"/>
    <mergeCell ref="G7:AO7"/>
    <mergeCell ref="A12:F12"/>
    <mergeCell ref="A7:F9"/>
    <mergeCell ref="A10:F10"/>
    <mergeCell ref="AL8:AO8"/>
    <mergeCell ref="A1:I1"/>
    <mergeCell ref="A2:I2"/>
    <mergeCell ref="A3:I3"/>
    <mergeCell ref="A4:I4"/>
    <mergeCell ref="A24:F24"/>
    <mergeCell ref="A17:F17"/>
    <mergeCell ref="A22:F22"/>
    <mergeCell ref="A23:F23"/>
    <mergeCell ref="A21:F21"/>
    <mergeCell ref="A14:F14"/>
    <mergeCell ref="A16:F16"/>
    <mergeCell ref="A11:F11"/>
    <mergeCell ref="A13:F13"/>
    <mergeCell ref="A25:F25"/>
    <mergeCell ref="A27:F27"/>
    <mergeCell ref="A26:F26"/>
    <mergeCell ref="A15:F15"/>
    <mergeCell ref="A40:F40"/>
    <mergeCell ref="A30:F30"/>
    <mergeCell ref="A31:F31"/>
    <mergeCell ref="A32:F32"/>
    <mergeCell ref="A38:F38"/>
    <mergeCell ref="A36:F36"/>
    <mergeCell ref="A39:F39"/>
    <mergeCell ref="A37:F37"/>
    <mergeCell ref="A28:F28"/>
    <mergeCell ref="A29:F29"/>
    <mergeCell ref="A35:F35"/>
    <mergeCell ref="A33:F33"/>
    <mergeCell ref="A34:F34"/>
    <mergeCell ref="V8:AC8"/>
    <mergeCell ref="G8:U8"/>
    <mergeCell ref="A18:F18"/>
    <mergeCell ref="A19:F19"/>
    <mergeCell ref="A20:F20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2015-04-27T07:52:31Z</cp:lastPrinted>
  <dcterms:created xsi:type="dcterms:W3CDTF">2014-11-07T12:34:46Z</dcterms:created>
  <dcterms:modified xsi:type="dcterms:W3CDTF">2015-04-27T07:53:13Z</dcterms:modified>
  <cp:category/>
  <cp:version/>
  <cp:contentType/>
  <cp:contentStatus/>
</cp:coreProperties>
</file>